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12 месяцев вода" sheetId="4" r:id="rId1"/>
    <sheet name="12 месяцев стоки" sheetId="5" r:id="rId2"/>
    <sheet name="Лист1" sheetId="1" r:id="rId3"/>
    <sheet name="Лист2" sheetId="2" r:id="rId4"/>
    <sheet name="Лист3" sheetId="3" r:id="rId5"/>
  </sheets>
  <definedNames>
    <definedName name="_xlnm.Print_Area" localSheetId="0">'12 месяцев вода'!$A$1:$F$124</definedName>
    <definedName name="_xlnm.Print_Area" localSheetId="1">'12 месяцев стоки'!$A$1:$F$124</definedName>
  </definedNames>
  <calcPr calcId="125725"/>
</workbook>
</file>

<file path=xl/calcChain.xml><?xml version="1.0" encoding="utf-8"?>
<calcChain xmlns="http://schemas.openxmlformats.org/spreadsheetml/2006/main">
  <c r="D124" i="5"/>
  <c r="F124" s="1"/>
  <c r="F123"/>
  <c r="F122"/>
  <c r="F121"/>
  <c r="D121"/>
  <c r="F120"/>
  <c r="F119"/>
  <c r="F118"/>
  <c r="D118"/>
  <c r="F117"/>
  <c r="F116"/>
  <c r="E110"/>
  <c r="F110" s="1"/>
  <c r="D110"/>
  <c r="D113" s="1"/>
  <c r="E109"/>
  <c r="F109" s="1"/>
  <c r="D109"/>
  <c r="D106"/>
  <c r="F105"/>
  <c r="F102"/>
  <c r="F101"/>
  <c r="F99"/>
  <c r="F98"/>
  <c r="F97"/>
  <c r="F96"/>
  <c r="E94"/>
  <c r="F94" s="1"/>
  <c r="D94"/>
  <c r="F93"/>
  <c r="F92"/>
  <c r="F91"/>
  <c r="F90"/>
  <c r="F89"/>
  <c r="F88"/>
  <c r="E86"/>
  <c r="E87" s="1"/>
  <c r="D86"/>
  <c r="F86" s="1"/>
  <c r="F85"/>
  <c r="F84"/>
  <c r="F82"/>
  <c r="F81"/>
  <c r="F80"/>
  <c r="F79"/>
  <c r="F77"/>
  <c r="F76"/>
  <c r="F75"/>
  <c r="E73"/>
  <c r="E72"/>
  <c r="F72" s="1"/>
  <c r="D72"/>
  <c r="F69"/>
  <c r="F68"/>
  <c r="F67"/>
  <c r="F66"/>
  <c r="E64"/>
  <c r="F64" s="1"/>
  <c r="D64"/>
  <c r="F63"/>
  <c r="F62"/>
  <c r="F61"/>
  <c r="F60"/>
  <c r="E58"/>
  <c r="D58"/>
  <c r="F58" s="1"/>
  <c r="F57"/>
  <c r="F56"/>
  <c r="F55"/>
  <c r="F54"/>
  <c r="F53"/>
  <c r="F52"/>
  <c r="E50"/>
  <c r="F50" s="1"/>
  <c r="D50"/>
  <c r="D49"/>
  <c r="F46"/>
  <c r="F45"/>
  <c r="F44"/>
  <c r="F43"/>
  <c r="F42"/>
  <c r="F41"/>
  <c r="F40"/>
  <c r="F38"/>
  <c r="E38"/>
  <c r="D38"/>
  <c r="F37"/>
  <c r="F36"/>
  <c r="F34"/>
  <c r="F33"/>
  <c r="F32"/>
  <c r="F31"/>
  <c r="E30"/>
  <c r="E29"/>
  <c r="F29" s="1"/>
  <c r="D29"/>
  <c r="D28"/>
  <c r="F27"/>
  <c r="E26"/>
  <c r="F25"/>
  <c r="E25"/>
  <c r="F24"/>
  <c r="F23"/>
  <c r="F22"/>
  <c r="F21"/>
  <c r="F20"/>
  <c r="E18"/>
  <c r="F18" s="1"/>
  <c r="D18"/>
  <c r="F17"/>
  <c r="F16"/>
  <c r="F15"/>
  <c r="F14"/>
  <c r="F12"/>
  <c r="E11"/>
  <c r="F11" s="1"/>
  <c r="D11"/>
  <c r="D9"/>
  <c r="D8" s="1"/>
  <c r="D103" s="1"/>
  <c r="D104" s="1"/>
  <c r="D124" i="4"/>
  <c r="F124" s="1"/>
  <c r="F123"/>
  <c r="F122"/>
  <c r="D121"/>
  <c r="F121" s="1"/>
  <c r="F120"/>
  <c r="F119"/>
  <c r="D118"/>
  <c r="F118" s="1"/>
  <c r="F117"/>
  <c r="F116"/>
  <c r="F112"/>
  <c r="F111"/>
  <c r="F110"/>
  <c r="E110"/>
  <c r="D110"/>
  <c r="D113" s="1"/>
  <c r="E109"/>
  <c r="E113" s="1"/>
  <c r="D109"/>
  <c r="E106"/>
  <c r="E107" s="1"/>
  <c r="F105"/>
  <c r="F102"/>
  <c r="F101"/>
  <c r="F99"/>
  <c r="F98"/>
  <c r="F97"/>
  <c r="F96"/>
  <c r="E94"/>
  <c r="E86" s="1"/>
  <c r="D94"/>
  <c r="F93"/>
  <c r="F92"/>
  <c r="F91"/>
  <c r="F90"/>
  <c r="F89"/>
  <c r="F88"/>
  <c r="D86"/>
  <c r="F84"/>
  <c r="F82"/>
  <c r="F81"/>
  <c r="F80"/>
  <c r="F79"/>
  <c r="F77"/>
  <c r="F76"/>
  <c r="F75"/>
  <c r="E73"/>
  <c r="E72"/>
  <c r="F72" s="1"/>
  <c r="D72"/>
  <c r="F70"/>
  <c r="F69"/>
  <c r="F68"/>
  <c r="F67"/>
  <c r="F66"/>
  <c r="E64"/>
  <c r="F64" s="1"/>
  <c r="D64"/>
  <c r="F63"/>
  <c r="F62"/>
  <c r="F61"/>
  <c r="F60"/>
  <c r="F58"/>
  <c r="E58"/>
  <c r="D58"/>
  <c r="F57"/>
  <c r="F56"/>
  <c r="F55"/>
  <c r="F54"/>
  <c r="F53"/>
  <c r="F52"/>
  <c r="E50"/>
  <c r="F50" s="1"/>
  <c r="D50"/>
  <c r="D49" s="1"/>
  <c r="F46"/>
  <c r="F45"/>
  <c r="F44"/>
  <c r="F43"/>
  <c r="F42"/>
  <c r="F41"/>
  <c r="F40"/>
  <c r="E38"/>
  <c r="F38" s="1"/>
  <c r="D38"/>
  <c r="F37"/>
  <c r="F36"/>
  <c r="F35"/>
  <c r="F34"/>
  <c r="F33"/>
  <c r="F32"/>
  <c r="F31"/>
  <c r="E30"/>
  <c r="D29"/>
  <c r="D28"/>
  <c r="F27"/>
  <c r="E26"/>
  <c r="F25"/>
  <c r="E25"/>
  <c r="F24"/>
  <c r="F23"/>
  <c r="F22"/>
  <c r="F21"/>
  <c r="F20"/>
  <c r="E18"/>
  <c r="F18" s="1"/>
  <c r="D18"/>
  <c r="F17"/>
  <c r="F16"/>
  <c r="F15"/>
  <c r="F14"/>
  <c r="F12"/>
  <c r="E11"/>
  <c r="F11" s="1"/>
  <c r="D11"/>
  <c r="D9"/>
  <c r="D8" s="1"/>
  <c r="E9" i="5" l="1"/>
  <c r="E49"/>
  <c r="F49" s="1"/>
  <c r="E113"/>
  <c r="F113" s="1"/>
  <c r="E106"/>
  <c r="F86" i="4"/>
  <c r="E87"/>
  <c r="F113"/>
  <c r="D103"/>
  <c r="F94"/>
  <c r="F109"/>
  <c r="E49"/>
  <c r="F49" s="1"/>
  <c r="D106"/>
  <c r="D104" s="1"/>
  <c r="E9"/>
  <c r="E29"/>
  <c r="F29" s="1"/>
  <c r="F9" i="5" l="1"/>
  <c r="E8"/>
  <c r="F106"/>
  <c r="E107"/>
  <c r="F9" i="4"/>
  <c r="E8"/>
  <c r="F106"/>
  <c r="E103" i="5" l="1"/>
  <c r="F8"/>
  <c r="F8" i="4"/>
  <c r="E103"/>
  <c r="F103" i="5" l="1"/>
  <c r="E104"/>
  <c r="F104" s="1"/>
  <c r="F103" i="4"/>
  <c r="E104"/>
  <c r="F104" s="1"/>
</calcChain>
</file>

<file path=xl/sharedStrings.xml><?xml version="1.0" encoding="utf-8"?>
<sst xmlns="http://schemas.openxmlformats.org/spreadsheetml/2006/main" count="725" uniqueCount="242">
  <si>
    <t>Отчет об исполнении тарифной сметы ТОО "Қызылжар су"</t>
  </si>
  <si>
    <t>на услугу по подаче воды по магистральным трубопроводам и распределительным сетям на 2020 год</t>
  </si>
  <si>
    <t>№ п\п</t>
  </si>
  <si>
    <t xml:space="preserve">Наименование показателей </t>
  </si>
  <si>
    <t xml:space="preserve">ед. изм. </t>
  </si>
  <si>
    <t>Предусмотрено в утвержденной тарифной смете на 2020 год</t>
  </si>
  <si>
    <t>Фактически сложившиеся показатели тарифной сметы</t>
  </si>
  <si>
    <t>отклонение %</t>
  </si>
  <si>
    <t>Причины отклонения</t>
  </si>
  <si>
    <t>I</t>
  </si>
  <si>
    <t>Затраты на производство товаров и предоставление услуг, всего, в т.ч.</t>
  </si>
  <si>
    <t>тыс. тенге</t>
  </si>
  <si>
    <t>1</t>
  </si>
  <si>
    <t>Материальные затраты,</t>
  </si>
  <si>
    <t>в том числе:</t>
  </si>
  <si>
    <t>1.1</t>
  </si>
  <si>
    <t>сырье и материалы</t>
  </si>
  <si>
    <t>1.1.1</t>
  </si>
  <si>
    <t xml:space="preserve">      из них: хим. реагенты</t>
  </si>
  <si>
    <t>Фактический  расход химреагентов зависит от показателей исходной воды с р.Ишим</t>
  </si>
  <si>
    <t>1.1.2</t>
  </si>
  <si>
    <t xml:space="preserve">                   уголь</t>
  </si>
  <si>
    <t>1.1.3</t>
  </si>
  <si>
    <t xml:space="preserve">                  з/части</t>
  </si>
  <si>
    <t>Для содержания автотранспортной и специальной техники в рабочем состоянии</t>
  </si>
  <si>
    <t>1.2</t>
  </si>
  <si>
    <t xml:space="preserve"> ГСМ</t>
  </si>
  <si>
    <t>Экономия получена в результате осуществления фактических затрат по данной статье в ходе производственной деятельности, в связи с карантинными мерами</t>
  </si>
  <si>
    <t>1.3</t>
  </si>
  <si>
    <t>теплоэнергия</t>
  </si>
  <si>
    <t>Экономия получена в результате выполнения энергоэффективных пероприятий и продолжения работы по модернизации старого оборудования на новое энергоэффективное</t>
  </si>
  <si>
    <t>1.4</t>
  </si>
  <si>
    <t xml:space="preserve">э/энергия </t>
  </si>
  <si>
    <t>В результате продолжения работы по модернизации старого оборудования на новое энергоэффективное, предприятие получило экономический эффект по энергосбережению. Расход в 2020 году составил 15,3  млн. кВт/час. Экономия по данной статье возникла в связи с применением более эффективных методов и технологий направлены в полном объеме на инвестиционную программу.</t>
  </si>
  <si>
    <t>2</t>
  </si>
  <si>
    <t>Затраты на оплату труда, всего</t>
  </si>
  <si>
    <t>2.1</t>
  </si>
  <si>
    <t>Заработная плата</t>
  </si>
  <si>
    <t>фактические затраты по фонду оплаты труда произведены в размере 95% от сметы</t>
  </si>
  <si>
    <t>2.2</t>
  </si>
  <si>
    <t>Социальный налог, социальная отчисления</t>
  </si>
  <si>
    <t>2.3</t>
  </si>
  <si>
    <t>Обязательные пенсионные профессиональные взносы</t>
  </si>
  <si>
    <t>2.4</t>
  </si>
  <si>
    <t>обязательное социальное медицинское страхоание</t>
  </si>
  <si>
    <t>3</t>
  </si>
  <si>
    <t>Амортизация</t>
  </si>
  <si>
    <t>В связи  с приобретением автотранспорта</t>
  </si>
  <si>
    <t>4</t>
  </si>
  <si>
    <t>Ремонт, всего</t>
  </si>
  <si>
    <t>В связи с проведением масштабных работ по восстановлению и проведению текущего планового ремонта водопроводных сетей не приводящего к увеличению стоимости ОС</t>
  </si>
  <si>
    <t>4.1</t>
  </si>
  <si>
    <t xml:space="preserve">капитальный ремонт, не приводящий к увеличению стоимости основных средст </t>
  </si>
  <si>
    <t>4.2</t>
  </si>
  <si>
    <t>Текущий ремонт</t>
  </si>
  <si>
    <t>5</t>
  </si>
  <si>
    <t>Прочие затраты, всего</t>
  </si>
  <si>
    <t>5.1</t>
  </si>
  <si>
    <t>услуги связи</t>
  </si>
  <si>
    <t>по результатам  проведения закупок данного вида услуг</t>
  </si>
  <si>
    <t>5.2</t>
  </si>
  <si>
    <t>услуги охраны</t>
  </si>
  <si>
    <t>Расходы произведены в соответствии с договором</t>
  </si>
  <si>
    <t>5.3</t>
  </si>
  <si>
    <t>подготовка кадров</t>
  </si>
  <si>
    <t>В 2020 году проводилась переподготовка работников в области промышленной безопасности,  обучение сотрудников в области ОТ и ТБ путем проведения обучения работников</t>
  </si>
  <si>
    <t>5.4</t>
  </si>
  <si>
    <t xml:space="preserve">охрана труда и ТБ </t>
  </si>
  <si>
    <t>В 4-ом квартале 2020 года был проведен обязательный медицинский осмотр сотрудников предприятия</t>
  </si>
  <si>
    <t>5.5</t>
  </si>
  <si>
    <t>услуги по регулированию поверхностного стока</t>
  </si>
  <si>
    <t>Согласно заключенного договора на оказание услуг</t>
  </si>
  <si>
    <t>5.6</t>
  </si>
  <si>
    <t>дезинфекция, дератизация производственных помещений,</t>
  </si>
  <si>
    <t>5.7</t>
  </si>
  <si>
    <t>обязательные виды страхования</t>
  </si>
  <si>
    <t>Проводилось страхование ГПО автовладельцев, а так же обязательное страхование ГПО владельцев объектов, владельцев автотранспорта, работодателя за жизнь и здоровье работников, обязательное экологическое страхование</t>
  </si>
  <si>
    <t>5.8</t>
  </si>
  <si>
    <t xml:space="preserve">другие затраты </t>
  </si>
  <si>
    <t>5.8.1</t>
  </si>
  <si>
    <t xml:space="preserve"> в т.ч.: поверка средств измерения</t>
  </si>
  <si>
    <t>5.8.2</t>
  </si>
  <si>
    <t xml:space="preserve">            прочие цеховые материалы</t>
  </si>
  <si>
    <t>В связи с проведенными мероприятиями по ремонтной компании и подготовкой к отопительному сезону</t>
  </si>
  <si>
    <t>5.8.3</t>
  </si>
  <si>
    <t xml:space="preserve">проведение экспертизы для получения акта готовности к отопительному сезону </t>
  </si>
  <si>
    <t>5.8.4</t>
  </si>
  <si>
    <t>санитарно-гигиеническое и бактериологическое исследования</t>
  </si>
  <si>
    <t>5.8.5</t>
  </si>
  <si>
    <t>проездные</t>
  </si>
  <si>
    <t>Затраты осуществляются в связи с производственной необходимостью</t>
  </si>
  <si>
    <t>5.8.6</t>
  </si>
  <si>
    <t>Услуги по утилизации отходов</t>
  </si>
  <si>
    <t>5.9</t>
  </si>
  <si>
    <t>спец. одежда</t>
  </si>
  <si>
    <t>Списание спец.одежды производится по норме согласно Приказа «Об утверждении норм выдачи специальной одежды и других средств индивидуальной защиты работникам организаций различных видов экономической деятельности»</t>
  </si>
  <si>
    <t>5.10</t>
  </si>
  <si>
    <t>энергетический аудит</t>
  </si>
  <si>
    <t>5.11</t>
  </si>
  <si>
    <t>Техническая экспертиза</t>
  </si>
  <si>
    <t>II</t>
  </si>
  <si>
    <t>Расходы периода, всего</t>
  </si>
  <si>
    <t>6</t>
  </si>
  <si>
    <t>Общие и административные, всего</t>
  </si>
  <si>
    <t>6.1</t>
  </si>
  <si>
    <t>З/плата адм.персонала</t>
  </si>
  <si>
    <t>фактические затраты по фонду оплаты труда произведены в размере 96% от сметы</t>
  </si>
  <si>
    <t>6.2</t>
  </si>
  <si>
    <t>6.3</t>
  </si>
  <si>
    <t>6.5</t>
  </si>
  <si>
    <t>Услуги банка, сберкасс</t>
  </si>
  <si>
    <t>Сумма затрат сложилась из фактических расходов предприятия по введению банковских операции, оплата интернет-банкинга</t>
  </si>
  <si>
    <t>6.6</t>
  </si>
  <si>
    <t>6.7</t>
  </si>
  <si>
    <t>Расходы на содержание и обслуживание технических средств управления, узлов связи, выч. техники и т.д.</t>
  </si>
  <si>
    <t>По фактическим затратам  в связи с  производственной необходимостью</t>
  </si>
  <si>
    <t>6.8</t>
  </si>
  <si>
    <t>Коммунальные услуги</t>
  </si>
  <si>
    <t>6.8.1</t>
  </si>
  <si>
    <t xml:space="preserve">теплоэнергия </t>
  </si>
  <si>
    <t>Увеличение тарифа на тепло с 01.01.2020  года.</t>
  </si>
  <si>
    <t>6.8.2</t>
  </si>
  <si>
    <t>э/энергия</t>
  </si>
  <si>
    <t>Увеличение тарифа на электроэнергию с 01.01.2020 и с 15.08.2020 года.</t>
  </si>
  <si>
    <t>6.9</t>
  </si>
  <si>
    <t>Командировочные расходы</t>
  </si>
  <si>
    <t>Количество командировок сократилось в связи с карантинными ограничениями</t>
  </si>
  <si>
    <t>6.10</t>
  </si>
  <si>
    <t>Услуги связи</t>
  </si>
  <si>
    <t>6.11</t>
  </si>
  <si>
    <t>Налоги</t>
  </si>
  <si>
    <t>6.11.1</t>
  </si>
  <si>
    <t>земельный налог, плата за ползование зем.участками</t>
  </si>
  <si>
    <t>6.11.2</t>
  </si>
  <si>
    <t>имущественный</t>
  </si>
  <si>
    <t>В 2020 году производилась модернизация зданий и сооружений, реконструкция сетей</t>
  </si>
  <si>
    <t>6.11.3</t>
  </si>
  <si>
    <t>плата за эмиссии в окружающую среду</t>
  </si>
  <si>
    <t>Оплата произведена по фактическим объемам</t>
  </si>
  <si>
    <t>6.11.4</t>
  </si>
  <si>
    <t>транспортный</t>
  </si>
  <si>
    <t>6.11.5</t>
  </si>
  <si>
    <t>плата за пользование водными ресурсами</t>
  </si>
  <si>
    <t>6.11.6</t>
  </si>
  <si>
    <t>р/частоты</t>
  </si>
  <si>
    <t>6.12</t>
  </si>
  <si>
    <t xml:space="preserve">Прочие расходы </t>
  </si>
  <si>
    <t>6.12.1</t>
  </si>
  <si>
    <t>6.12.2</t>
  </si>
  <si>
    <t>канцелярские товары</t>
  </si>
  <si>
    <t>Расход канцелярии производился в связи с рабочей необходимостью связанной с карантинными мерами</t>
  </si>
  <si>
    <t>6.12.3</t>
  </si>
  <si>
    <t>содержание служ.транспорта</t>
  </si>
  <si>
    <t>В связи с проведением  работ по модернизации, реконструкции и капитальному ремонту сетей на участках города</t>
  </si>
  <si>
    <t>6.12.4</t>
  </si>
  <si>
    <t>информационные услуги и программное обеспечение</t>
  </si>
  <si>
    <t>Сумма затрат сложилась из фактических расходов предприятия на услуги по использованию веб-портала государственных закупок, услуги и работы по разработке и  модернизации программного обеспечения, услуги по предоставлению доступа к информационным ресурсам, находящимся в сети интернет - ИС Параграф, а так же настройка и сопровождение программного обеспечения 1С</t>
  </si>
  <si>
    <t>6.12.5</t>
  </si>
  <si>
    <t>аудиторские</t>
  </si>
  <si>
    <t>6.12.6</t>
  </si>
  <si>
    <t>почтовые расходы</t>
  </si>
  <si>
    <t>Фактические затраты осуществлены в связи с производственной необходимостью и соблюдением документооборота согласно законодательства</t>
  </si>
  <si>
    <t>6.12.7</t>
  </si>
  <si>
    <t>нотариальные услуги</t>
  </si>
  <si>
    <t>6.12.8</t>
  </si>
  <si>
    <t>изготовление паспорта инвентаризации парниковых газов</t>
  </si>
  <si>
    <t>6.12.9</t>
  </si>
  <si>
    <t>периодическая печать</t>
  </si>
  <si>
    <t>Фактические затраты осуществлены в связи с требованиями норм законодательства</t>
  </si>
  <si>
    <t>6.12.10</t>
  </si>
  <si>
    <t>Разработка, внедрение и сертификация структурированной системы экологического менеджмента</t>
  </si>
  <si>
    <t>6.12.11</t>
  </si>
  <si>
    <t>природаохранные мероприятия, изготовление отчета ПЭК</t>
  </si>
  <si>
    <t>Плата за услуги производилась на основании договора</t>
  </si>
  <si>
    <t>6.12.12</t>
  </si>
  <si>
    <t>приобретение правоустанавливающих и идентификационных документов на недвижимый имущество</t>
  </si>
  <si>
    <t>7</t>
  </si>
  <si>
    <t>Расходы на содержание службы сбыта, всего</t>
  </si>
  <si>
    <t>7.1</t>
  </si>
  <si>
    <t>7.2</t>
  </si>
  <si>
    <t>7.3</t>
  </si>
  <si>
    <t>7.5</t>
  </si>
  <si>
    <t>Расходы на оформление квитанций</t>
  </si>
  <si>
    <t>Фактические затраты осуществлены в связи с производственной необходимостью</t>
  </si>
  <si>
    <t>7.6</t>
  </si>
  <si>
    <t>7.7</t>
  </si>
  <si>
    <t>Проездные</t>
  </si>
  <si>
    <t>7.8</t>
  </si>
  <si>
    <t>Прочие</t>
  </si>
  <si>
    <t>7.8.1</t>
  </si>
  <si>
    <t>7.8.2</t>
  </si>
  <si>
    <t>7.8.3</t>
  </si>
  <si>
    <t>7.8.4</t>
  </si>
  <si>
    <t>опломбировка приборов учета воды</t>
  </si>
  <si>
    <t>7.8.5</t>
  </si>
  <si>
    <t>аренда помещения общехозяйственного назначения</t>
  </si>
  <si>
    <t>7.8.6</t>
  </si>
  <si>
    <t>Расходы на единый информационно-расчетный центр (ЕИРЦ)</t>
  </si>
  <si>
    <t>Экономия получена в результате проведенных госзакупок</t>
  </si>
  <si>
    <t>8</t>
  </si>
  <si>
    <t>Расходы на выплату вознаграждений (ЕБРР)</t>
  </si>
  <si>
    <t>III</t>
  </si>
  <si>
    <t>Всего затрат</t>
  </si>
  <si>
    <t>IV</t>
  </si>
  <si>
    <t>Доход</t>
  </si>
  <si>
    <t>V</t>
  </si>
  <si>
    <t>Регулируемая база задействованных активов</t>
  </si>
  <si>
    <t>VI</t>
  </si>
  <si>
    <t>Всего доходов</t>
  </si>
  <si>
    <t>Сумма необоснованного дохода по комп. тарифу по приказу ДКРЕМ 173-ОД от 30.11.18г.</t>
  </si>
  <si>
    <t>Доход за минусом необоснованного дохода</t>
  </si>
  <si>
    <t>VII</t>
  </si>
  <si>
    <t>Объемы оказываемых услуг</t>
  </si>
  <si>
    <t>тыс. м3</t>
  </si>
  <si>
    <t>VIII</t>
  </si>
  <si>
    <t>Нормативные потери</t>
  </si>
  <si>
    <t>%</t>
  </si>
  <si>
    <t>IX</t>
  </si>
  <si>
    <t xml:space="preserve">Тариф </t>
  </si>
  <si>
    <t>тенге/м3</t>
  </si>
  <si>
    <t>тарифы по группам потребителей:</t>
  </si>
  <si>
    <t>I группа - физические лица, относящиеся к группе население, физические лица, пользующиеся водой через садоводческие общества</t>
  </si>
  <si>
    <r>
      <t>тыс.м</t>
    </r>
    <r>
      <rPr>
        <vertAlign val="superscript"/>
        <sz val="10"/>
        <rFont val="Times New Roman"/>
        <family val="1"/>
        <charset val="204"/>
      </rPr>
      <t>3</t>
    </r>
  </si>
  <si>
    <t>тыс.тенге</t>
  </si>
  <si>
    <r>
      <t>тенге/м</t>
    </r>
    <r>
      <rPr>
        <vertAlign val="superscript"/>
        <sz val="10"/>
        <rFont val="Times New Roman"/>
        <family val="1"/>
        <charset val="204"/>
      </rPr>
      <t>3</t>
    </r>
  </si>
  <si>
    <t>II группа - организации, содержащиеся за счет бюджета</t>
  </si>
  <si>
    <t>III группа - юридичские лица, прочие потребители</t>
  </si>
  <si>
    <t>Адрес: г.Петпропавловск, пр.Кировский 2</t>
  </si>
  <si>
    <t>приемная тел. 53-59-96</t>
  </si>
  <si>
    <t>эл.почта: petropavlsu@mail.ru</t>
  </si>
  <si>
    <t>исп.Шаповалова С.П. т.53-59-97</t>
  </si>
  <si>
    <t xml:space="preserve">Генеральный директор ТОО "Кызылжар су"                                </t>
  </si>
  <si>
    <t>Султанов Ж.Х.</t>
  </si>
  <si>
    <t>30.04.2020 г.</t>
  </si>
  <si>
    <t>на услугу по отводу и очистке сточных вод на 2020 год</t>
  </si>
  <si>
    <t>Предусмотрено в утвержденной тарифной смете на 2019 год</t>
  </si>
  <si>
    <t>Расходы химреактивов производится на основании количества проведенных анализов исследования сточных вод, согласно экологического законодательства и требования СанПин. И изменения цен на химреактивы</t>
  </si>
  <si>
    <t>Экономия получена в результате осуществления фактических затрат по данной статье в ходе производственной деятельности, в связи с карантинными мерами.</t>
  </si>
  <si>
    <t>Экономия получена в результате выполнения энергоэффективных пероприятий и продолжения работы по модернизации старого оборудования на новое энергоэффективное,</t>
  </si>
  <si>
    <t xml:space="preserve"> всего</t>
  </si>
  <si>
    <t>В связи с проведением масштабных работ по восстановлению и проведению текущего планового ремонта водопроводных сетей не приводящего к увеличению стоимости ОС.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</si>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</sst>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#,##0.0"/>
    <numFmt numFmtId="166" formatCode="##,#0&quot;.&quot;0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4" xfId="0" applyFill="1" applyBorder="1"/>
    <xf numFmtId="3" fontId="5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5" xfId="0" applyFill="1" applyBorder="1"/>
    <xf numFmtId="3" fontId="5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164" fontId="13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17" fillId="0" borderId="0" xfId="1" applyFont="1" applyFill="1" applyAlignment="1" applyProtection="1"/>
    <xf numFmtId="0" fontId="18" fillId="0" borderId="0" xfId="0" applyFont="1" applyFill="1"/>
    <xf numFmtId="0" fontId="19" fillId="0" borderId="0" xfId="0" applyFont="1" applyFill="1" applyAlignment="1">
      <alignment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10" fillId="0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ropavlsu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tropavlsu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132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K13" sqref="K13"/>
    </sheetView>
  </sheetViews>
  <sheetFormatPr defaultRowHeight="15"/>
  <cols>
    <col min="1" max="1" width="9.140625" style="1"/>
    <col min="2" max="2" width="30.85546875" style="2" customWidth="1"/>
    <col min="3" max="3" width="9.140625" style="1"/>
    <col min="4" max="5" width="19.42578125" style="3" customWidth="1"/>
    <col min="6" max="6" width="15.140625" style="2" customWidth="1"/>
    <col min="7" max="7" width="29.85546875" style="3" customWidth="1"/>
    <col min="8" max="257" width="9.140625" style="1"/>
    <col min="258" max="258" width="30.85546875" style="1" customWidth="1"/>
    <col min="259" max="259" width="9.140625" style="1"/>
    <col min="260" max="261" width="19.42578125" style="1" customWidth="1"/>
    <col min="262" max="262" width="15.140625" style="1" customWidth="1"/>
    <col min="263" max="263" width="29.85546875" style="1" customWidth="1"/>
    <col min="264" max="513" width="9.140625" style="1"/>
    <col min="514" max="514" width="30.85546875" style="1" customWidth="1"/>
    <col min="515" max="515" width="9.140625" style="1"/>
    <col min="516" max="517" width="19.42578125" style="1" customWidth="1"/>
    <col min="518" max="518" width="15.140625" style="1" customWidth="1"/>
    <col min="519" max="519" width="29.85546875" style="1" customWidth="1"/>
    <col min="520" max="769" width="9.140625" style="1"/>
    <col min="770" max="770" width="30.85546875" style="1" customWidth="1"/>
    <col min="771" max="771" width="9.140625" style="1"/>
    <col min="772" max="773" width="19.42578125" style="1" customWidth="1"/>
    <col min="774" max="774" width="15.140625" style="1" customWidth="1"/>
    <col min="775" max="775" width="29.85546875" style="1" customWidth="1"/>
    <col min="776" max="1025" width="9.140625" style="1"/>
    <col min="1026" max="1026" width="30.85546875" style="1" customWidth="1"/>
    <col min="1027" max="1027" width="9.140625" style="1"/>
    <col min="1028" max="1029" width="19.42578125" style="1" customWidth="1"/>
    <col min="1030" max="1030" width="15.140625" style="1" customWidth="1"/>
    <col min="1031" max="1031" width="29.85546875" style="1" customWidth="1"/>
    <col min="1032" max="1281" width="9.140625" style="1"/>
    <col min="1282" max="1282" width="30.85546875" style="1" customWidth="1"/>
    <col min="1283" max="1283" width="9.140625" style="1"/>
    <col min="1284" max="1285" width="19.42578125" style="1" customWidth="1"/>
    <col min="1286" max="1286" width="15.140625" style="1" customWidth="1"/>
    <col min="1287" max="1287" width="29.85546875" style="1" customWidth="1"/>
    <col min="1288" max="1537" width="9.140625" style="1"/>
    <col min="1538" max="1538" width="30.85546875" style="1" customWidth="1"/>
    <col min="1539" max="1539" width="9.140625" style="1"/>
    <col min="1540" max="1541" width="19.42578125" style="1" customWidth="1"/>
    <col min="1542" max="1542" width="15.140625" style="1" customWidth="1"/>
    <col min="1543" max="1543" width="29.85546875" style="1" customWidth="1"/>
    <col min="1544" max="1793" width="9.140625" style="1"/>
    <col min="1794" max="1794" width="30.85546875" style="1" customWidth="1"/>
    <col min="1795" max="1795" width="9.140625" style="1"/>
    <col min="1796" max="1797" width="19.42578125" style="1" customWidth="1"/>
    <col min="1798" max="1798" width="15.140625" style="1" customWidth="1"/>
    <col min="1799" max="1799" width="29.85546875" style="1" customWidth="1"/>
    <col min="1800" max="2049" width="9.140625" style="1"/>
    <col min="2050" max="2050" width="30.85546875" style="1" customWidth="1"/>
    <col min="2051" max="2051" width="9.140625" style="1"/>
    <col min="2052" max="2053" width="19.42578125" style="1" customWidth="1"/>
    <col min="2054" max="2054" width="15.140625" style="1" customWidth="1"/>
    <col min="2055" max="2055" width="29.85546875" style="1" customWidth="1"/>
    <col min="2056" max="2305" width="9.140625" style="1"/>
    <col min="2306" max="2306" width="30.85546875" style="1" customWidth="1"/>
    <col min="2307" max="2307" width="9.140625" style="1"/>
    <col min="2308" max="2309" width="19.42578125" style="1" customWidth="1"/>
    <col min="2310" max="2310" width="15.140625" style="1" customWidth="1"/>
    <col min="2311" max="2311" width="29.85546875" style="1" customWidth="1"/>
    <col min="2312" max="2561" width="9.140625" style="1"/>
    <col min="2562" max="2562" width="30.85546875" style="1" customWidth="1"/>
    <col min="2563" max="2563" width="9.140625" style="1"/>
    <col min="2564" max="2565" width="19.42578125" style="1" customWidth="1"/>
    <col min="2566" max="2566" width="15.140625" style="1" customWidth="1"/>
    <col min="2567" max="2567" width="29.85546875" style="1" customWidth="1"/>
    <col min="2568" max="2817" width="9.140625" style="1"/>
    <col min="2818" max="2818" width="30.85546875" style="1" customWidth="1"/>
    <col min="2819" max="2819" width="9.140625" style="1"/>
    <col min="2820" max="2821" width="19.42578125" style="1" customWidth="1"/>
    <col min="2822" max="2822" width="15.140625" style="1" customWidth="1"/>
    <col min="2823" max="2823" width="29.85546875" style="1" customWidth="1"/>
    <col min="2824" max="3073" width="9.140625" style="1"/>
    <col min="3074" max="3074" width="30.85546875" style="1" customWidth="1"/>
    <col min="3075" max="3075" width="9.140625" style="1"/>
    <col min="3076" max="3077" width="19.42578125" style="1" customWidth="1"/>
    <col min="3078" max="3078" width="15.140625" style="1" customWidth="1"/>
    <col min="3079" max="3079" width="29.85546875" style="1" customWidth="1"/>
    <col min="3080" max="3329" width="9.140625" style="1"/>
    <col min="3330" max="3330" width="30.85546875" style="1" customWidth="1"/>
    <col min="3331" max="3331" width="9.140625" style="1"/>
    <col min="3332" max="3333" width="19.42578125" style="1" customWidth="1"/>
    <col min="3334" max="3334" width="15.140625" style="1" customWidth="1"/>
    <col min="3335" max="3335" width="29.85546875" style="1" customWidth="1"/>
    <col min="3336" max="3585" width="9.140625" style="1"/>
    <col min="3586" max="3586" width="30.85546875" style="1" customWidth="1"/>
    <col min="3587" max="3587" width="9.140625" style="1"/>
    <col min="3588" max="3589" width="19.42578125" style="1" customWidth="1"/>
    <col min="3590" max="3590" width="15.140625" style="1" customWidth="1"/>
    <col min="3591" max="3591" width="29.85546875" style="1" customWidth="1"/>
    <col min="3592" max="3841" width="9.140625" style="1"/>
    <col min="3842" max="3842" width="30.85546875" style="1" customWidth="1"/>
    <col min="3843" max="3843" width="9.140625" style="1"/>
    <col min="3844" max="3845" width="19.42578125" style="1" customWidth="1"/>
    <col min="3846" max="3846" width="15.140625" style="1" customWidth="1"/>
    <col min="3847" max="3847" width="29.85546875" style="1" customWidth="1"/>
    <col min="3848" max="4097" width="9.140625" style="1"/>
    <col min="4098" max="4098" width="30.85546875" style="1" customWidth="1"/>
    <col min="4099" max="4099" width="9.140625" style="1"/>
    <col min="4100" max="4101" width="19.42578125" style="1" customWidth="1"/>
    <col min="4102" max="4102" width="15.140625" style="1" customWidth="1"/>
    <col min="4103" max="4103" width="29.85546875" style="1" customWidth="1"/>
    <col min="4104" max="4353" width="9.140625" style="1"/>
    <col min="4354" max="4354" width="30.85546875" style="1" customWidth="1"/>
    <col min="4355" max="4355" width="9.140625" style="1"/>
    <col min="4356" max="4357" width="19.42578125" style="1" customWidth="1"/>
    <col min="4358" max="4358" width="15.140625" style="1" customWidth="1"/>
    <col min="4359" max="4359" width="29.85546875" style="1" customWidth="1"/>
    <col min="4360" max="4609" width="9.140625" style="1"/>
    <col min="4610" max="4610" width="30.85546875" style="1" customWidth="1"/>
    <col min="4611" max="4611" width="9.140625" style="1"/>
    <col min="4612" max="4613" width="19.42578125" style="1" customWidth="1"/>
    <col min="4614" max="4614" width="15.140625" style="1" customWidth="1"/>
    <col min="4615" max="4615" width="29.85546875" style="1" customWidth="1"/>
    <col min="4616" max="4865" width="9.140625" style="1"/>
    <col min="4866" max="4866" width="30.85546875" style="1" customWidth="1"/>
    <col min="4867" max="4867" width="9.140625" style="1"/>
    <col min="4868" max="4869" width="19.42578125" style="1" customWidth="1"/>
    <col min="4870" max="4870" width="15.140625" style="1" customWidth="1"/>
    <col min="4871" max="4871" width="29.85546875" style="1" customWidth="1"/>
    <col min="4872" max="5121" width="9.140625" style="1"/>
    <col min="5122" max="5122" width="30.85546875" style="1" customWidth="1"/>
    <col min="5123" max="5123" width="9.140625" style="1"/>
    <col min="5124" max="5125" width="19.42578125" style="1" customWidth="1"/>
    <col min="5126" max="5126" width="15.140625" style="1" customWidth="1"/>
    <col min="5127" max="5127" width="29.85546875" style="1" customWidth="1"/>
    <col min="5128" max="5377" width="9.140625" style="1"/>
    <col min="5378" max="5378" width="30.85546875" style="1" customWidth="1"/>
    <col min="5379" max="5379" width="9.140625" style="1"/>
    <col min="5380" max="5381" width="19.42578125" style="1" customWidth="1"/>
    <col min="5382" max="5382" width="15.140625" style="1" customWidth="1"/>
    <col min="5383" max="5383" width="29.85546875" style="1" customWidth="1"/>
    <col min="5384" max="5633" width="9.140625" style="1"/>
    <col min="5634" max="5634" width="30.85546875" style="1" customWidth="1"/>
    <col min="5635" max="5635" width="9.140625" style="1"/>
    <col min="5636" max="5637" width="19.42578125" style="1" customWidth="1"/>
    <col min="5638" max="5638" width="15.140625" style="1" customWidth="1"/>
    <col min="5639" max="5639" width="29.85546875" style="1" customWidth="1"/>
    <col min="5640" max="5889" width="9.140625" style="1"/>
    <col min="5890" max="5890" width="30.85546875" style="1" customWidth="1"/>
    <col min="5891" max="5891" width="9.140625" style="1"/>
    <col min="5892" max="5893" width="19.42578125" style="1" customWidth="1"/>
    <col min="5894" max="5894" width="15.140625" style="1" customWidth="1"/>
    <col min="5895" max="5895" width="29.85546875" style="1" customWidth="1"/>
    <col min="5896" max="6145" width="9.140625" style="1"/>
    <col min="6146" max="6146" width="30.85546875" style="1" customWidth="1"/>
    <col min="6147" max="6147" width="9.140625" style="1"/>
    <col min="6148" max="6149" width="19.42578125" style="1" customWidth="1"/>
    <col min="6150" max="6150" width="15.140625" style="1" customWidth="1"/>
    <col min="6151" max="6151" width="29.85546875" style="1" customWidth="1"/>
    <col min="6152" max="6401" width="9.140625" style="1"/>
    <col min="6402" max="6402" width="30.85546875" style="1" customWidth="1"/>
    <col min="6403" max="6403" width="9.140625" style="1"/>
    <col min="6404" max="6405" width="19.42578125" style="1" customWidth="1"/>
    <col min="6406" max="6406" width="15.140625" style="1" customWidth="1"/>
    <col min="6407" max="6407" width="29.85546875" style="1" customWidth="1"/>
    <col min="6408" max="6657" width="9.140625" style="1"/>
    <col min="6658" max="6658" width="30.85546875" style="1" customWidth="1"/>
    <col min="6659" max="6659" width="9.140625" style="1"/>
    <col min="6660" max="6661" width="19.42578125" style="1" customWidth="1"/>
    <col min="6662" max="6662" width="15.140625" style="1" customWidth="1"/>
    <col min="6663" max="6663" width="29.85546875" style="1" customWidth="1"/>
    <col min="6664" max="6913" width="9.140625" style="1"/>
    <col min="6914" max="6914" width="30.85546875" style="1" customWidth="1"/>
    <col min="6915" max="6915" width="9.140625" style="1"/>
    <col min="6916" max="6917" width="19.42578125" style="1" customWidth="1"/>
    <col min="6918" max="6918" width="15.140625" style="1" customWidth="1"/>
    <col min="6919" max="6919" width="29.85546875" style="1" customWidth="1"/>
    <col min="6920" max="7169" width="9.140625" style="1"/>
    <col min="7170" max="7170" width="30.85546875" style="1" customWidth="1"/>
    <col min="7171" max="7171" width="9.140625" style="1"/>
    <col min="7172" max="7173" width="19.42578125" style="1" customWidth="1"/>
    <col min="7174" max="7174" width="15.140625" style="1" customWidth="1"/>
    <col min="7175" max="7175" width="29.85546875" style="1" customWidth="1"/>
    <col min="7176" max="7425" width="9.140625" style="1"/>
    <col min="7426" max="7426" width="30.85546875" style="1" customWidth="1"/>
    <col min="7427" max="7427" width="9.140625" style="1"/>
    <col min="7428" max="7429" width="19.42578125" style="1" customWidth="1"/>
    <col min="7430" max="7430" width="15.140625" style="1" customWidth="1"/>
    <col min="7431" max="7431" width="29.85546875" style="1" customWidth="1"/>
    <col min="7432" max="7681" width="9.140625" style="1"/>
    <col min="7682" max="7682" width="30.85546875" style="1" customWidth="1"/>
    <col min="7683" max="7683" width="9.140625" style="1"/>
    <col min="7684" max="7685" width="19.42578125" style="1" customWidth="1"/>
    <col min="7686" max="7686" width="15.140625" style="1" customWidth="1"/>
    <col min="7687" max="7687" width="29.85546875" style="1" customWidth="1"/>
    <col min="7688" max="7937" width="9.140625" style="1"/>
    <col min="7938" max="7938" width="30.85546875" style="1" customWidth="1"/>
    <col min="7939" max="7939" width="9.140625" style="1"/>
    <col min="7940" max="7941" width="19.42578125" style="1" customWidth="1"/>
    <col min="7942" max="7942" width="15.140625" style="1" customWidth="1"/>
    <col min="7943" max="7943" width="29.85546875" style="1" customWidth="1"/>
    <col min="7944" max="8193" width="9.140625" style="1"/>
    <col min="8194" max="8194" width="30.85546875" style="1" customWidth="1"/>
    <col min="8195" max="8195" width="9.140625" style="1"/>
    <col min="8196" max="8197" width="19.42578125" style="1" customWidth="1"/>
    <col min="8198" max="8198" width="15.140625" style="1" customWidth="1"/>
    <col min="8199" max="8199" width="29.85546875" style="1" customWidth="1"/>
    <col min="8200" max="8449" width="9.140625" style="1"/>
    <col min="8450" max="8450" width="30.85546875" style="1" customWidth="1"/>
    <col min="8451" max="8451" width="9.140625" style="1"/>
    <col min="8452" max="8453" width="19.42578125" style="1" customWidth="1"/>
    <col min="8454" max="8454" width="15.140625" style="1" customWidth="1"/>
    <col min="8455" max="8455" width="29.85546875" style="1" customWidth="1"/>
    <col min="8456" max="8705" width="9.140625" style="1"/>
    <col min="8706" max="8706" width="30.85546875" style="1" customWidth="1"/>
    <col min="8707" max="8707" width="9.140625" style="1"/>
    <col min="8708" max="8709" width="19.42578125" style="1" customWidth="1"/>
    <col min="8710" max="8710" width="15.140625" style="1" customWidth="1"/>
    <col min="8711" max="8711" width="29.85546875" style="1" customWidth="1"/>
    <col min="8712" max="8961" width="9.140625" style="1"/>
    <col min="8962" max="8962" width="30.85546875" style="1" customWidth="1"/>
    <col min="8963" max="8963" width="9.140625" style="1"/>
    <col min="8964" max="8965" width="19.42578125" style="1" customWidth="1"/>
    <col min="8966" max="8966" width="15.140625" style="1" customWidth="1"/>
    <col min="8967" max="8967" width="29.85546875" style="1" customWidth="1"/>
    <col min="8968" max="9217" width="9.140625" style="1"/>
    <col min="9218" max="9218" width="30.85546875" style="1" customWidth="1"/>
    <col min="9219" max="9219" width="9.140625" style="1"/>
    <col min="9220" max="9221" width="19.42578125" style="1" customWidth="1"/>
    <col min="9222" max="9222" width="15.140625" style="1" customWidth="1"/>
    <col min="9223" max="9223" width="29.85546875" style="1" customWidth="1"/>
    <col min="9224" max="9473" width="9.140625" style="1"/>
    <col min="9474" max="9474" width="30.85546875" style="1" customWidth="1"/>
    <col min="9475" max="9475" width="9.140625" style="1"/>
    <col min="9476" max="9477" width="19.42578125" style="1" customWidth="1"/>
    <col min="9478" max="9478" width="15.140625" style="1" customWidth="1"/>
    <col min="9479" max="9479" width="29.85546875" style="1" customWidth="1"/>
    <col min="9480" max="9729" width="9.140625" style="1"/>
    <col min="9730" max="9730" width="30.85546875" style="1" customWidth="1"/>
    <col min="9731" max="9731" width="9.140625" style="1"/>
    <col min="9732" max="9733" width="19.42578125" style="1" customWidth="1"/>
    <col min="9734" max="9734" width="15.140625" style="1" customWidth="1"/>
    <col min="9735" max="9735" width="29.85546875" style="1" customWidth="1"/>
    <col min="9736" max="9985" width="9.140625" style="1"/>
    <col min="9986" max="9986" width="30.85546875" style="1" customWidth="1"/>
    <col min="9987" max="9987" width="9.140625" style="1"/>
    <col min="9988" max="9989" width="19.42578125" style="1" customWidth="1"/>
    <col min="9990" max="9990" width="15.140625" style="1" customWidth="1"/>
    <col min="9991" max="9991" width="29.85546875" style="1" customWidth="1"/>
    <col min="9992" max="10241" width="9.140625" style="1"/>
    <col min="10242" max="10242" width="30.85546875" style="1" customWidth="1"/>
    <col min="10243" max="10243" width="9.140625" style="1"/>
    <col min="10244" max="10245" width="19.42578125" style="1" customWidth="1"/>
    <col min="10246" max="10246" width="15.140625" style="1" customWidth="1"/>
    <col min="10247" max="10247" width="29.85546875" style="1" customWidth="1"/>
    <col min="10248" max="10497" width="9.140625" style="1"/>
    <col min="10498" max="10498" width="30.85546875" style="1" customWidth="1"/>
    <col min="10499" max="10499" width="9.140625" style="1"/>
    <col min="10500" max="10501" width="19.42578125" style="1" customWidth="1"/>
    <col min="10502" max="10502" width="15.140625" style="1" customWidth="1"/>
    <col min="10503" max="10503" width="29.85546875" style="1" customWidth="1"/>
    <col min="10504" max="10753" width="9.140625" style="1"/>
    <col min="10754" max="10754" width="30.85546875" style="1" customWidth="1"/>
    <col min="10755" max="10755" width="9.140625" style="1"/>
    <col min="10756" max="10757" width="19.42578125" style="1" customWidth="1"/>
    <col min="10758" max="10758" width="15.140625" style="1" customWidth="1"/>
    <col min="10759" max="10759" width="29.85546875" style="1" customWidth="1"/>
    <col min="10760" max="11009" width="9.140625" style="1"/>
    <col min="11010" max="11010" width="30.85546875" style="1" customWidth="1"/>
    <col min="11011" max="11011" width="9.140625" style="1"/>
    <col min="11012" max="11013" width="19.42578125" style="1" customWidth="1"/>
    <col min="11014" max="11014" width="15.140625" style="1" customWidth="1"/>
    <col min="11015" max="11015" width="29.85546875" style="1" customWidth="1"/>
    <col min="11016" max="11265" width="9.140625" style="1"/>
    <col min="11266" max="11266" width="30.85546875" style="1" customWidth="1"/>
    <col min="11267" max="11267" width="9.140625" style="1"/>
    <col min="11268" max="11269" width="19.42578125" style="1" customWidth="1"/>
    <col min="11270" max="11270" width="15.140625" style="1" customWidth="1"/>
    <col min="11271" max="11271" width="29.85546875" style="1" customWidth="1"/>
    <col min="11272" max="11521" width="9.140625" style="1"/>
    <col min="11522" max="11522" width="30.85546875" style="1" customWidth="1"/>
    <col min="11523" max="11523" width="9.140625" style="1"/>
    <col min="11524" max="11525" width="19.42578125" style="1" customWidth="1"/>
    <col min="11526" max="11526" width="15.140625" style="1" customWidth="1"/>
    <col min="11527" max="11527" width="29.85546875" style="1" customWidth="1"/>
    <col min="11528" max="11777" width="9.140625" style="1"/>
    <col min="11778" max="11778" width="30.85546875" style="1" customWidth="1"/>
    <col min="11779" max="11779" width="9.140625" style="1"/>
    <col min="11780" max="11781" width="19.42578125" style="1" customWidth="1"/>
    <col min="11782" max="11782" width="15.140625" style="1" customWidth="1"/>
    <col min="11783" max="11783" width="29.85546875" style="1" customWidth="1"/>
    <col min="11784" max="12033" width="9.140625" style="1"/>
    <col min="12034" max="12034" width="30.85546875" style="1" customWidth="1"/>
    <col min="12035" max="12035" width="9.140625" style="1"/>
    <col min="12036" max="12037" width="19.42578125" style="1" customWidth="1"/>
    <col min="12038" max="12038" width="15.140625" style="1" customWidth="1"/>
    <col min="12039" max="12039" width="29.85546875" style="1" customWidth="1"/>
    <col min="12040" max="12289" width="9.140625" style="1"/>
    <col min="12290" max="12290" width="30.85546875" style="1" customWidth="1"/>
    <col min="12291" max="12291" width="9.140625" style="1"/>
    <col min="12292" max="12293" width="19.42578125" style="1" customWidth="1"/>
    <col min="12294" max="12294" width="15.140625" style="1" customWidth="1"/>
    <col min="12295" max="12295" width="29.85546875" style="1" customWidth="1"/>
    <col min="12296" max="12545" width="9.140625" style="1"/>
    <col min="12546" max="12546" width="30.85546875" style="1" customWidth="1"/>
    <col min="12547" max="12547" width="9.140625" style="1"/>
    <col min="12548" max="12549" width="19.42578125" style="1" customWidth="1"/>
    <col min="12550" max="12550" width="15.140625" style="1" customWidth="1"/>
    <col min="12551" max="12551" width="29.85546875" style="1" customWidth="1"/>
    <col min="12552" max="12801" width="9.140625" style="1"/>
    <col min="12802" max="12802" width="30.85546875" style="1" customWidth="1"/>
    <col min="12803" max="12803" width="9.140625" style="1"/>
    <col min="12804" max="12805" width="19.42578125" style="1" customWidth="1"/>
    <col min="12806" max="12806" width="15.140625" style="1" customWidth="1"/>
    <col min="12807" max="12807" width="29.85546875" style="1" customWidth="1"/>
    <col min="12808" max="13057" width="9.140625" style="1"/>
    <col min="13058" max="13058" width="30.85546875" style="1" customWidth="1"/>
    <col min="13059" max="13059" width="9.140625" style="1"/>
    <col min="13060" max="13061" width="19.42578125" style="1" customWidth="1"/>
    <col min="13062" max="13062" width="15.140625" style="1" customWidth="1"/>
    <col min="13063" max="13063" width="29.85546875" style="1" customWidth="1"/>
    <col min="13064" max="13313" width="9.140625" style="1"/>
    <col min="13314" max="13314" width="30.85546875" style="1" customWidth="1"/>
    <col min="13315" max="13315" width="9.140625" style="1"/>
    <col min="13316" max="13317" width="19.42578125" style="1" customWidth="1"/>
    <col min="13318" max="13318" width="15.140625" style="1" customWidth="1"/>
    <col min="13319" max="13319" width="29.85546875" style="1" customWidth="1"/>
    <col min="13320" max="13569" width="9.140625" style="1"/>
    <col min="13570" max="13570" width="30.85546875" style="1" customWidth="1"/>
    <col min="13571" max="13571" width="9.140625" style="1"/>
    <col min="13572" max="13573" width="19.42578125" style="1" customWidth="1"/>
    <col min="13574" max="13574" width="15.140625" style="1" customWidth="1"/>
    <col min="13575" max="13575" width="29.85546875" style="1" customWidth="1"/>
    <col min="13576" max="13825" width="9.140625" style="1"/>
    <col min="13826" max="13826" width="30.85546875" style="1" customWidth="1"/>
    <col min="13827" max="13827" width="9.140625" style="1"/>
    <col min="13828" max="13829" width="19.42578125" style="1" customWidth="1"/>
    <col min="13830" max="13830" width="15.140625" style="1" customWidth="1"/>
    <col min="13831" max="13831" width="29.85546875" style="1" customWidth="1"/>
    <col min="13832" max="14081" width="9.140625" style="1"/>
    <col min="14082" max="14082" width="30.85546875" style="1" customWidth="1"/>
    <col min="14083" max="14083" width="9.140625" style="1"/>
    <col min="14084" max="14085" width="19.42578125" style="1" customWidth="1"/>
    <col min="14086" max="14086" width="15.140625" style="1" customWidth="1"/>
    <col min="14087" max="14087" width="29.85546875" style="1" customWidth="1"/>
    <col min="14088" max="14337" width="9.140625" style="1"/>
    <col min="14338" max="14338" width="30.85546875" style="1" customWidth="1"/>
    <col min="14339" max="14339" width="9.140625" style="1"/>
    <col min="14340" max="14341" width="19.42578125" style="1" customWidth="1"/>
    <col min="14342" max="14342" width="15.140625" style="1" customWidth="1"/>
    <col min="14343" max="14343" width="29.85546875" style="1" customWidth="1"/>
    <col min="14344" max="14593" width="9.140625" style="1"/>
    <col min="14594" max="14594" width="30.85546875" style="1" customWidth="1"/>
    <col min="14595" max="14595" width="9.140625" style="1"/>
    <col min="14596" max="14597" width="19.42578125" style="1" customWidth="1"/>
    <col min="14598" max="14598" width="15.140625" style="1" customWidth="1"/>
    <col min="14599" max="14599" width="29.85546875" style="1" customWidth="1"/>
    <col min="14600" max="14849" width="9.140625" style="1"/>
    <col min="14850" max="14850" width="30.85546875" style="1" customWidth="1"/>
    <col min="14851" max="14851" width="9.140625" style="1"/>
    <col min="14852" max="14853" width="19.42578125" style="1" customWidth="1"/>
    <col min="14854" max="14854" width="15.140625" style="1" customWidth="1"/>
    <col min="14855" max="14855" width="29.85546875" style="1" customWidth="1"/>
    <col min="14856" max="15105" width="9.140625" style="1"/>
    <col min="15106" max="15106" width="30.85546875" style="1" customWidth="1"/>
    <col min="15107" max="15107" width="9.140625" style="1"/>
    <col min="15108" max="15109" width="19.42578125" style="1" customWidth="1"/>
    <col min="15110" max="15110" width="15.140625" style="1" customWidth="1"/>
    <col min="15111" max="15111" width="29.85546875" style="1" customWidth="1"/>
    <col min="15112" max="15361" width="9.140625" style="1"/>
    <col min="15362" max="15362" width="30.85546875" style="1" customWidth="1"/>
    <col min="15363" max="15363" width="9.140625" style="1"/>
    <col min="15364" max="15365" width="19.42578125" style="1" customWidth="1"/>
    <col min="15366" max="15366" width="15.140625" style="1" customWidth="1"/>
    <col min="15367" max="15367" width="29.85546875" style="1" customWidth="1"/>
    <col min="15368" max="15617" width="9.140625" style="1"/>
    <col min="15618" max="15618" width="30.85546875" style="1" customWidth="1"/>
    <col min="15619" max="15619" width="9.140625" style="1"/>
    <col min="15620" max="15621" width="19.42578125" style="1" customWidth="1"/>
    <col min="15622" max="15622" width="15.140625" style="1" customWidth="1"/>
    <col min="15623" max="15623" width="29.85546875" style="1" customWidth="1"/>
    <col min="15624" max="15873" width="9.140625" style="1"/>
    <col min="15874" max="15874" width="30.85546875" style="1" customWidth="1"/>
    <col min="15875" max="15875" width="9.140625" style="1"/>
    <col min="15876" max="15877" width="19.42578125" style="1" customWidth="1"/>
    <col min="15878" max="15878" width="15.140625" style="1" customWidth="1"/>
    <col min="15879" max="15879" width="29.85546875" style="1" customWidth="1"/>
    <col min="15880" max="16129" width="9.140625" style="1"/>
    <col min="16130" max="16130" width="30.85546875" style="1" customWidth="1"/>
    <col min="16131" max="16131" width="9.140625" style="1"/>
    <col min="16132" max="16133" width="19.42578125" style="1" customWidth="1"/>
    <col min="16134" max="16134" width="15.140625" style="1" customWidth="1"/>
    <col min="16135" max="16135" width="29.85546875" style="1" customWidth="1"/>
    <col min="16136" max="16384" width="9.140625" style="1"/>
  </cols>
  <sheetData>
    <row r="1" spans="1:7" ht="15.75" customHeight="1"/>
    <row r="2" spans="1:7" ht="15.75" customHeight="1">
      <c r="A2" s="4" t="s">
        <v>0</v>
      </c>
      <c r="B2" s="4"/>
      <c r="C2" s="4"/>
      <c r="D2" s="4"/>
      <c r="E2" s="4"/>
      <c r="F2" s="4"/>
      <c r="G2" s="4"/>
    </row>
    <row r="3" spans="1:7">
      <c r="A3" s="5" t="s">
        <v>1</v>
      </c>
      <c r="B3" s="5"/>
      <c r="C3" s="5"/>
      <c r="D3" s="5"/>
      <c r="E3" s="5"/>
      <c r="F3" s="5"/>
      <c r="G3" s="5"/>
    </row>
    <row r="4" spans="1:7" ht="15.75" customHeight="1"/>
    <row r="5" spans="1:7" ht="15.75" customHeight="1">
      <c r="A5" s="6" t="s">
        <v>2</v>
      </c>
      <c r="B5" s="7" t="s">
        <v>3</v>
      </c>
      <c r="C5" s="7" t="s">
        <v>4</v>
      </c>
      <c r="D5" s="8" t="s">
        <v>5</v>
      </c>
      <c r="E5" s="6" t="s">
        <v>6</v>
      </c>
      <c r="F5" s="6" t="s">
        <v>7</v>
      </c>
      <c r="G5" s="9" t="s">
        <v>8</v>
      </c>
    </row>
    <row r="6" spans="1:7" ht="39" customHeight="1">
      <c r="A6" s="10"/>
      <c r="B6" s="7"/>
      <c r="C6" s="7"/>
      <c r="D6" s="11"/>
      <c r="E6" s="12"/>
      <c r="F6" s="10"/>
      <c r="G6" s="13"/>
    </row>
    <row r="7" spans="1:7">
      <c r="A7" s="14"/>
      <c r="B7" s="7"/>
      <c r="C7" s="7"/>
      <c r="D7" s="15"/>
      <c r="E7" s="16"/>
      <c r="F7" s="14"/>
      <c r="G7" s="17"/>
    </row>
    <row r="8" spans="1:7" ht="31.5" customHeight="1">
      <c r="A8" s="18" t="s">
        <v>9</v>
      </c>
      <c r="B8" s="19" t="s">
        <v>10</v>
      </c>
      <c r="C8" s="18" t="s">
        <v>11</v>
      </c>
      <c r="D8" s="20">
        <f>D9+D18+D24+D25+D29</f>
        <v>1232222.1000000001</v>
      </c>
      <c r="E8" s="21">
        <f>E9+E18+E24+E25+E29</f>
        <v>1282008.5999999999</v>
      </c>
      <c r="F8" s="22">
        <f>E8/D8*100</f>
        <v>104.04038362889285</v>
      </c>
      <c r="G8" s="23"/>
    </row>
    <row r="9" spans="1:7" ht="31.5" customHeight="1">
      <c r="A9" s="24" t="s">
        <v>12</v>
      </c>
      <c r="B9" s="19" t="s">
        <v>13</v>
      </c>
      <c r="C9" s="18" t="s">
        <v>11</v>
      </c>
      <c r="D9" s="20">
        <f>D11+D15+D16+D17</f>
        <v>415673.5</v>
      </c>
      <c r="E9" s="21">
        <f>E11+E15+E16+E17</f>
        <v>389050.3</v>
      </c>
      <c r="F9" s="22">
        <f>E9/D9*100</f>
        <v>93.595165436334042</v>
      </c>
      <c r="G9" s="23"/>
    </row>
    <row r="10" spans="1:7" ht="15.75" customHeight="1">
      <c r="A10" s="25"/>
      <c r="B10" s="26" t="s">
        <v>14</v>
      </c>
      <c r="C10" s="27"/>
      <c r="D10" s="22"/>
      <c r="E10" s="21"/>
      <c r="F10" s="22"/>
      <c r="G10" s="23"/>
    </row>
    <row r="11" spans="1:7" ht="15.75" customHeight="1">
      <c r="A11" s="25" t="s">
        <v>15</v>
      </c>
      <c r="B11" s="28" t="s">
        <v>16</v>
      </c>
      <c r="C11" s="27" t="s">
        <v>11</v>
      </c>
      <c r="D11" s="22">
        <f>D12+D13+D14</f>
        <v>161378.5</v>
      </c>
      <c r="E11" s="29">
        <f>E12+E13+E14</f>
        <v>163585.79999999999</v>
      </c>
      <c r="F11" s="22">
        <f>E11/D11*100</f>
        <v>101.36777823563857</v>
      </c>
      <c r="G11" s="23"/>
    </row>
    <row r="12" spans="1:7" ht="60">
      <c r="A12" s="30" t="s">
        <v>17</v>
      </c>
      <c r="B12" s="26" t="s">
        <v>18</v>
      </c>
      <c r="C12" s="27" t="s">
        <v>11</v>
      </c>
      <c r="D12" s="22">
        <v>140139.5</v>
      </c>
      <c r="E12" s="29">
        <v>136674.9</v>
      </c>
      <c r="F12" s="22">
        <f>E12/D12*100</f>
        <v>97.527749135682654</v>
      </c>
      <c r="G12" s="23" t="s">
        <v>19</v>
      </c>
    </row>
    <row r="13" spans="1:7" ht="15.75" customHeight="1">
      <c r="A13" s="30" t="s">
        <v>20</v>
      </c>
      <c r="B13" s="26" t="s">
        <v>21</v>
      </c>
      <c r="C13" s="27" t="s">
        <v>11</v>
      </c>
      <c r="D13" s="22">
        <v>0</v>
      </c>
      <c r="E13" s="29">
        <v>0</v>
      </c>
      <c r="F13" s="22"/>
      <c r="G13" s="23"/>
    </row>
    <row r="14" spans="1:7" ht="60">
      <c r="A14" s="30" t="s">
        <v>22</v>
      </c>
      <c r="B14" s="26" t="s">
        <v>23</v>
      </c>
      <c r="C14" s="27" t="s">
        <v>11</v>
      </c>
      <c r="D14" s="22">
        <v>21239</v>
      </c>
      <c r="E14" s="29">
        <v>26910.9</v>
      </c>
      <c r="F14" s="22">
        <f>E14/D14*100</f>
        <v>126.70511794340599</v>
      </c>
      <c r="G14" s="23" t="s">
        <v>24</v>
      </c>
    </row>
    <row r="15" spans="1:7" ht="105">
      <c r="A15" s="25" t="s">
        <v>25</v>
      </c>
      <c r="B15" s="28" t="s">
        <v>26</v>
      </c>
      <c r="C15" s="27" t="s">
        <v>11</v>
      </c>
      <c r="D15" s="22">
        <v>39762</v>
      </c>
      <c r="E15" s="29">
        <v>34205.599999999999</v>
      </c>
      <c r="F15" s="22">
        <f>E15/D15*100</f>
        <v>86.025853830290217</v>
      </c>
      <c r="G15" s="23" t="s">
        <v>27</v>
      </c>
    </row>
    <row r="16" spans="1:7" ht="105">
      <c r="A16" s="25" t="s">
        <v>28</v>
      </c>
      <c r="B16" s="28" t="s">
        <v>29</v>
      </c>
      <c r="C16" s="27" t="s">
        <v>11</v>
      </c>
      <c r="D16" s="22">
        <v>25742</v>
      </c>
      <c r="E16" s="29">
        <v>20475.099999999999</v>
      </c>
      <c r="F16" s="22">
        <f>E16/D16*100</f>
        <v>79.539662807862626</v>
      </c>
      <c r="G16" s="23" t="s">
        <v>30</v>
      </c>
    </row>
    <row r="17" spans="1:7" ht="225">
      <c r="A17" s="25" t="s">
        <v>31</v>
      </c>
      <c r="B17" s="28" t="s">
        <v>32</v>
      </c>
      <c r="C17" s="27" t="s">
        <v>11</v>
      </c>
      <c r="D17" s="22">
        <v>188791</v>
      </c>
      <c r="E17" s="29">
        <v>170783.8</v>
      </c>
      <c r="F17" s="22">
        <f>E17/D17*100</f>
        <v>90.461833456043976</v>
      </c>
      <c r="G17" s="23" t="s">
        <v>33</v>
      </c>
    </row>
    <row r="18" spans="1:7" ht="31.5" customHeight="1">
      <c r="A18" s="24" t="s">
        <v>34</v>
      </c>
      <c r="B18" s="19" t="s">
        <v>35</v>
      </c>
      <c r="C18" s="18" t="s">
        <v>11</v>
      </c>
      <c r="D18" s="20">
        <f>D20+D21+D22+D23</f>
        <v>450487</v>
      </c>
      <c r="E18" s="21">
        <f>E20+E21+E22+E23</f>
        <v>426907.49999999994</v>
      </c>
      <c r="F18" s="22">
        <f>E18/D18*100</f>
        <v>94.765775704959282</v>
      </c>
      <c r="G18" s="23"/>
    </row>
    <row r="19" spans="1:7">
      <c r="A19" s="25"/>
      <c r="B19" s="26" t="s">
        <v>14</v>
      </c>
      <c r="C19" s="27"/>
      <c r="D19" s="22"/>
      <c r="E19" s="21"/>
      <c r="F19" s="22"/>
      <c r="G19" s="23"/>
    </row>
    <row r="20" spans="1:7" ht="45">
      <c r="A20" s="25" t="s">
        <v>36</v>
      </c>
      <c r="B20" s="28" t="s">
        <v>37</v>
      </c>
      <c r="C20" s="27" t="s">
        <v>11</v>
      </c>
      <c r="D20" s="22">
        <v>407511</v>
      </c>
      <c r="E20" s="29">
        <v>385252.1</v>
      </c>
      <c r="F20" s="22">
        <f t="shared" ref="F20:F25" si="0">E20/D20*100</f>
        <v>94.537840696324764</v>
      </c>
      <c r="G20" s="23" t="s">
        <v>38</v>
      </c>
    </row>
    <row r="21" spans="1:7" ht="25.5">
      <c r="A21" s="25" t="s">
        <v>39</v>
      </c>
      <c r="B21" s="28" t="s">
        <v>40</v>
      </c>
      <c r="C21" s="27" t="s">
        <v>11</v>
      </c>
      <c r="D21" s="22">
        <v>34475</v>
      </c>
      <c r="E21" s="29">
        <v>33312.6</v>
      </c>
      <c r="F21" s="22">
        <f t="shared" si="0"/>
        <v>96.628281363306741</v>
      </c>
      <c r="G21" s="23"/>
    </row>
    <row r="22" spans="1:7" ht="25.5">
      <c r="A22" s="25" t="s">
        <v>41</v>
      </c>
      <c r="B22" s="31" t="s">
        <v>42</v>
      </c>
      <c r="C22" s="27" t="s">
        <v>11</v>
      </c>
      <c r="D22" s="22">
        <v>1068</v>
      </c>
      <c r="E22" s="29">
        <v>1045.2</v>
      </c>
      <c r="F22" s="22">
        <f t="shared" si="0"/>
        <v>97.865168539325836</v>
      </c>
      <c r="G22" s="23"/>
    </row>
    <row r="23" spans="1:7" ht="25.5">
      <c r="A23" s="25" t="s">
        <v>43</v>
      </c>
      <c r="B23" s="31" t="s">
        <v>44</v>
      </c>
      <c r="C23" s="27" t="s">
        <v>11</v>
      </c>
      <c r="D23" s="22">
        <v>7433</v>
      </c>
      <c r="E23" s="29">
        <v>7297.6</v>
      </c>
      <c r="F23" s="22">
        <f t="shared" si="0"/>
        <v>98.178393649939466</v>
      </c>
      <c r="G23" s="23"/>
    </row>
    <row r="24" spans="1:7" ht="30">
      <c r="A24" s="24" t="s">
        <v>45</v>
      </c>
      <c r="B24" s="19" t="s">
        <v>46</v>
      </c>
      <c r="C24" s="18" t="s">
        <v>11</v>
      </c>
      <c r="D24" s="20">
        <v>161237.4</v>
      </c>
      <c r="E24" s="29">
        <v>214115.9</v>
      </c>
      <c r="F24" s="22">
        <f t="shared" si="0"/>
        <v>132.79543083676617</v>
      </c>
      <c r="G24" s="23" t="s">
        <v>47</v>
      </c>
    </row>
    <row r="25" spans="1:7" ht="105">
      <c r="A25" s="24" t="s">
        <v>48</v>
      </c>
      <c r="B25" s="19" t="s">
        <v>49</v>
      </c>
      <c r="C25" s="18" t="s">
        <v>11</v>
      </c>
      <c r="D25" s="20">
        <v>155438.39999999999</v>
      </c>
      <c r="E25" s="21">
        <f>E27+E28</f>
        <v>200892</v>
      </c>
      <c r="F25" s="22">
        <f t="shared" si="0"/>
        <v>129.24219497884692</v>
      </c>
      <c r="G25" s="23" t="s">
        <v>50</v>
      </c>
    </row>
    <row r="26" spans="1:7">
      <c r="A26" s="24"/>
      <c r="B26" s="26" t="s">
        <v>14</v>
      </c>
      <c r="C26" s="32"/>
      <c r="D26" s="22"/>
      <c r="E26" s="33">
        <f>E24+E56+E92</f>
        <v>231869</v>
      </c>
      <c r="F26" s="22"/>
      <c r="G26" s="23"/>
    </row>
    <row r="27" spans="1:7" ht="105">
      <c r="A27" s="24" t="s">
        <v>51</v>
      </c>
      <c r="B27" s="28" t="s">
        <v>52</v>
      </c>
      <c r="C27" s="27" t="s">
        <v>11</v>
      </c>
      <c r="D27" s="22">
        <v>98306</v>
      </c>
      <c r="E27" s="29">
        <v>117132</v>
      </c>
      <c r="F27" s="22">
        <f>E27/D27*100</f>
        <v>119.15040790999531</v>
      </c>
      <c r="G27" s="23" t="s">
        <v>50</v>
      </c>
    </row>
    <row r="28" spans="1:7" ht="105">
      <c r="A28" s="24" t="s">
        <v>53</v>
      </c>
      <c r="B28" s="28" t="s">
        <v>54</v>
      </c>
      <c r="C28" s="27"/>
      <c r="D28" s="22">
        <f>D25-D27</f>
        <v>57132.399999999994</v>
      </c>
      <c r="E28" s="29">
        <v>83760</v>
      </c>
      <c r="F28" s="22"/>
      <c r="G28" s="23" t="s">
        <v>50</v>
      </c>
    </row>
    <row r="29" spans="1:7" ht="25.5">
      <c r="A29" s="24" t="s">
        <v>55</v>
      </c>
      <c r="B29" s="19" t="s">
        <v>56</v>
      </c>
      <c r="C29" s="18" t="s">
        <v>11</v>
      </c>
      <c r="D29" s="20">
        <f>D31+D32+D33+D34+D35+D36+D37+D38+D46+D47+D48</f>
        <v>49385.8</v>
      </c>
      <c r="E29" s="21">
        <f>E31+E32+E33+E34+E35+E36+E37+E38+E46+E47+E48</f>
        <v>51042.899999999994</v>
      </c>
      <c r="F29" s="22">
        <f>E29/D29*100</f>
        <v>103.35541795414875</v>
      </c>
      <c r="G29" s="23"/>
    </row>
    <row r="30" spans="1:7">
      <c r="A30" s="25"/>
      <c r="B30" s="26" t="s">
        <v>14</v>
      </c>
      <c r="C30" s="27"/>
      <c r="D30" s="22"/>
      <c r="E30" s="34">
        <f>E31+E63+E98</f>
        <v>7862.6</v>
      </c>
      <c r="F30" s="22"/>
      <c r="G30" s="23"/>
    </row>
    <row r="31" spans="1:7" ht="30">
      <c r="A31" s="25" t="s">
        <v>57</v>
      </c>
      <c r="B31" s="28" t="s">
        <v>58</v>
      </c>
      <c r="C31" s="27" t="s">
        <v>11</v>
      </c>
      <c r="D31" s="22">
        <v>5171</v>
      </c>
      <c r="E31" s="29">
        <v>5144.6000000000004</v>
      </c>
      <c r="F31" s="22">
        <f t="shared" ref="F31:F38" si="1">E31/D31*100</f>
        <v>99.489460452523687</v>
      </c>
      <c r="G31" s="23" t="s">
        <v>59</v>
      </c>
    </row>
    <row r="32" spans="1:7" ht="30">
      <c r="A32" s="25" t="s">
        <v>60</v>
      </c>
      <c r="B32" s="28" t="s">
        <v>61</v>
      </c>
      <c r="C32" s="27" t="s">
        <v>11</v>
      </c>
      <c r="D32" s="22">
        <v>8957.4</v>
      </c>
      <c r="E32" s="29">
        <v>8119.6</v>
      </c>
      <c r="F32" s="22">
        <f t="shared" si="1"/>
        <v>90.646839484671901</v>
      </c>
      <c r="G32" s="23" t="s">
        <v>62</v>
      </c>
    </row>
    <row r="33" spans="1:7" ht="105">
      <c r="A33" s="25" t="s">
        <v>63</v>
      </c>
      <c r="B33" s="28" t="s">
        <v>64</v>
      </c>
      <c r="C33" s="27" t="s">
        <v>11</v>
      </c>
      <c r="D33" s="22">
        <v>252</v>
      </c>
      <c r="E33" s="29">
        <v>353.3</v>
      </c>
      <c r="F33" s="22">
        <f t="shared" si="1"/>
        <v>140.19841269841271</v>
      </c>
      <c r="G33" s="23" t="s">
        <v>65</v>
      </c>
    </row>
    <row r="34" spans="1:7" ht="60">
      <c r="A34" s="25" t="s">
        <v>66</v>
      </c>
      <c r="B34" s="28" t="s">
        <v>67</v>
      </c>
      <c r="C34" s="27" t="s">
        <v>11</v>
      </c>
      <c r="D34" s="22">
        <v>7680.4</v>
      </c>
      <c r="E34" s="29">
        <v>7880.5</v>
      </c>
      <c r="F34" s="22">
        <f t="shared" si="1"/>
        <v>102.60533305557003</v>
      </c>
      <c r="G34" s="23" t="s">
        <v>68</v>
      </c>
    </row>
    <row r="35" spans="1:7" ht="30">
      <c r="A35" s="25" t="s">
        <v>69</v>
      </c>
      <c r="B35" s="28" t="s">
        <v>70</v>
      </c>
      <c r="C35" s="27" t="s">
        <v>11</v>
      </c>
      <c r="D35" s="22">
        <v>7888</v>
      </c>
      <c r="E35" s="29">
        <v>7343</v>
      </c>
      <c r="F35" s="22">
        <f t="shared" si="1"/>
        <v>93.090770791075045</v>
      </c>
      <c r="G35" s="23" t="s">
        <v>71</v>
      </c>
    </row>
    <row r="36" spans="1:7" ht="25.5">
      <c r="A36" s="25" t="s">
        <v>72</v>
      </c>
      <c r="B36" s="28" t="s">
        <v>73</v>
      </c>
      <c r="C36" s="27" t="s">
        <v>11</v>
      </c>
      <c r="D36" s="22">
        <v>249</v>
      </c>
      <c r="E36" s="29">
        <v>249.7</v>
      </c>
      <c r="F36" s="22">
        <f t="shared" si="1"/>
        <v>100.28112449799195</v>
      </c>
      <c r="G36" s="23"/>
    </row>
    <row r="37" spans="1:7" ht="135">
      <c r="A37" s="25" t="s">
        <v>74</v>
      </c>
      <c r="B37" s="28" t="s">
        <v>75</v>
      </c>
      <c r="C37" s="27" t="s">
        <v>11</v>
      </c>
      <c r="D37" s="22">
        <v>9678</v>
      </c>
      <c r="E37" s="29">
        <v>9196</v>
      </c>
      <c r="F37" s="22">
        <f t="shared" si="1"/>
        <v>95.019632155404011</v>
      </c>
      <c r="G37" s="23" t="s">
        <v>76</v>
      </c>
    </row>
    <row r="38" spans="1:7" ht="25.5">
      <c r="A38" s="35" t="s">
        <v>77</v>
      </c>
      <c r="B38" s="19" t="s">
        <v>78</v>
      </c>
      <c r="C38" s="18" t="s">
        <v>11</v>
      </c>
      <c r="D38" s="36">
        <f>D40+D41+D42+D43+D44+D45</f>
        <v>5091</v>
      </c>
      <c r="E38" s="37">
        <f>E40+E41+E42+E43+E44+E45</f>
        <v>5508.0999999999995</v>
      </c>
      <c r="F38" s="22">
        <f t="shared" si="1"/>
        <v>108.19288941268906</v>
      </c>
      <c r="G38" s="23"/>
    </row>
    <row r="39" spans="1:7">
      <c r="A39" s="25"/>
      <c r="B39" s="26" t="s">
        <v>14</v>
      </c>
      <c r="C39" s="27"/>
      <c r="D39" s="38"/>
      <c r="E39" s="21"/>
      <c r="F39" s="22"/>
      <c r="G39" s="23"/>
    </row>
    <row r="40" spans="1:7">
      <c r="A40" s="30" t="s">
        <v>79</v>
      </c>
      <c r="B40" s="28" t="s">
        <v>80</v>
      </c>
      <c r="C40" s="27" t="s">
        <v>11</v>
      </c>
      <c r="D40" s="38">
        <v>899</v>
      </c>
      <c r="E40" s="29">
        <v>901.2</v>
      </c>
      <c r="F40" s="22">
        <f t="shared" ref="F40:F46" si="2">E40/D40*100</f>
        <v>100.24471635150167</v>
      </c>
      <c r="G40" s="23"/>
    </row>
    <row r="41" spans="1:7" ht="60">
      <c r="A41" s="30" t="s">
        <v>81</v>
      </c>
      <c r="B41" s="28" t="s">
        <v>82</v>
      </c>
      <c r="C41" s="27" t="s">
        <v>11</v>
      </c>
      <c r="D41" s="38">
        <v>415</v>
      </c>
      <c r="E41" s="29">
        <v>623.9</v>
      </c>
      <c r="F41" s="22">
        <f t="shared" si="2"/>
        <v>150.33734939759034</v>
      </c>
      <c r="G41" s="23" t="s">
        <v>83</v>
      </c>
    </row>
    <row r="42" spans="1:7" ht="38.25">
      <c r="A42" s="30" t="s">
        <v>84</v>
      </c>
      <c r="B42" s="28" t="s">
        <v>85</v>
      </c>
      <c r="C42" s="27" t="s">
        <v>11</v>
      </c>
      <c r="D42" s="38">
        <v>573</v>
      </c>
      <c r="E42" s="29">
        <v>648.79999999999995</v>
      </c>
      <c r="F42" s="22">
        <f t="shared" si="2"/>
        <v>113.2286212914485</v>
      </c>
      <c r="G42" s="23" t="s">
        <v>62</v>
      </c>
    </row>
    <row r="43" spans="1:7" ht="30">
      <c r="A43" s="30" t="s">
        <v>86</v>
      </c>
      <c r="B43" s="28" t="s">
        <v>87</v>
      </c>
      <c r="C43" s="27" t="s">
        <v>11</v>
      </c>
      <c r="D43" s="38">
        <v>903</v>
      </c>
      <c r="E43" s="29">
        <v>943.6</v>
      </c>
      <c r="F43" s="22">
        <f t="shared" si="2"/>
        <v>104.49612403100777</v>
      </c>
      <c r="G43" s="23" t="s">
        <v>62</v>
      </c>
    </row>
    <row r="44" spans="1:7" ht="45">
      <c r="A44" s="30" t="s">
        <v>88</v>
      </c>
      <c r="B44" s="28" t="s">
        <v>89</v>
      </c>
      <c r="C44" s="27" t="s">
        <v>11</v>
      </c>
      <c r="D44" s="38">
        <v>1180</v>
      </c>
      <c r="E44" s="29">
        <v>1210.0999999999999</v>
      </c>
      <c r="F44" s="22">
        <f t="shared" si="2"/>
        <v>102.5508474576271</v>
      </c>
      <c r="G44" s="23" t="s">
        <v>90</v>
      </c>
    </row>
    <row r="45" spans="1:7" ht="30">
      <c r="A45" s="30" t="s">
        <v>91</v>
      </c>
      <c r="B45" s="28" t="s">
        <v>92</v>
      </c>
      <c r="C45" s="27" t="s">
        <v>11</v>
      </c>
      <c r="D45" s="38">
        <v>1121</v>
      </c>
      <c r="E45" s="29">
        <v>1180.5</v>
      </c>
      <c r="F45" s="22">
        <f t="shared" si="2"/>
        <v>105.30776092774308</v>
      </c>
      <c r="G45" s="23" t="s">
        <v>62</v>
      </c>
    </row>
    <row r="46" spans="1:7" ht="135">
      <c r="A46" s="25" t="s">
        <v>93</v>
      </c>
      <c r="B46" s="28" t="s">
        <v>94</v>
      </c>
      <c r="C46" s="27" t="s">
        <v>11</v>
      </c>
      <c r="D46" s="38">
        <v>4419</v>
      </c>
      <c r="E46" s="29">
        <v>5940.4</v>
      </c>
      <c r="F46" s="22">
        <f t="shared" si="2"/>
        <v>134.42860375650599</v>
      </c>
      <c r="G46" s="23" t="s">
        <v>95</v>
      </c>
    </row>
    <row r="47" spans="1:7">
      <c r="A47" s="25" t="s">
        <v>96</v>
      </c>
      <c r="B47" s="28" t="s">
        <v>97</v>
      </c>
      <c r="C47" s="27" t="s">
        <v>11</v>
      </c>
      <c r="D47" s="38">
        <v>0</v>
      </c>
      <c r="E47" s="29">
        <v>624.6</v>
      </c>
      <c r="F47" s="22"/>
      <c r="G47" s="23"/>
    </row>
    <row r="48" spans="1:7">
      <c r="A48" s="25" t="s">
        <v>98</v>
      </c>
      <c r="B48" s="28" t="s">
        <v>99</v>
      </c>
      <c r="C48" s="27" t="s">
        <v>11</v>
      </c>
      <c r="D48" s="22">
        <v>0</v>
      </c>
      <c r="E48" s="29">
        <v>683.1</v>
      </c>
      <c r="F48" s="22"/>
      <c r="G48" s="23"/>
    </row>
    <row r="49" spans="1:7" ht="25.5">
      <c r="A49" s="35" t="s">
        <v>100</v>
      </c>
      <c r="B49" s="19" t="s">
        <v>101</v>
      </c>
      <c r="C49" s="18" t="s">
        <v>11</v>
      </c>
      <c r="D49" s="36">
        <f>D50+D86+D102</f>
        <v>263241.40000000002</v>
      </c>
      <c r="E49" s="37">
        <f>E50+E86+E102</f>
        <v>239243.5</v>
      </c>
      <c r="F49" s="22">
        <f>E49/D49*100</f>
        <v>90.883690787239388</v>
      </c>
      <c r="G49" s="23"/>
    </row>
    <row r="50" spans="1:7" ht="25.5">
      <c r="A50" s="24" t="s">
        <v>102</v>
      </c>
      <c r="B50" s="19" t="s">
        <v>103</v>
      </c>
      <c r="C50" s="18" t="s">
        <v>11</v>
      </c>
      <c r="D50" s="36">
        <f>D52+D53+D54+D55+D56+D57+D58+D62+D63+D64+D72</f>
        <v>80396</v>
      </c>
      <c r="E50" s="37">
        <f>E52+E53+E54+E55+E56+E57+E58+E62+E63+E64+E72</f>
        <v>93553.300000000017</v>
      </c>
      <c r="F50" s="22">
        <f>E50/D50*100</f>
        <v>116.36561520473659</v>
      </c>
      <c r="G50" s="23"/>
    </row>
    <row r="51" spans="1:7">
      <c r="A51" s="25"/>
      <c r="B51" s="26" t="s">
        <v>14</v>
      </c>
      <c r="C51" s="27"/>
      <c r="D51" s="38"/>
      <c r="E51" s="21"/>
      <c r="F51" s="22"/>
      <c r="G51" s="23"/>
    </row>
    <row r="52" spans="1:7" ht="45">
      <c r="A52" s="25" t="s">
        <v>104</v>
      </c>
      <c r="B52" s="28" t="s">
        <v>105</v>
      </c>
      <c r="C52" s="27" t="s">
        <v>11</v>
      </c>
      <c r="D52" s="38">
        <v>39164</v>
      </c>
      <c r="E52" s="29">
        <v>37763.1</v>
      </c>
      <c r="F52" s="22">
        <f t="shared" ref="F52:F58" si="3">E52/D52*100</f>
        <v>96.422990501480939</v>
      </c>
      <c r="G52" s="23" t="s">
        <v>106</v>
      </c>
    </row>
    <row r="53" spans="1:7" ht="25.5">
      <c r="A53" s="25" t="s">
        <v>107</v>
      </c>
      <c r="B53" s="28" t="s">
        <v>40</v>
      </c>
      <c r="C53" s="27" t="s">
        <v>11</v>
      </c>
      <c r="D53" s="38">
        <v>3525</v>
      </c>
      <c r="E53" s="29">
        <v>3413.8</v>
      </c>
      <c r="F53" s="22">
        <f t="shared" si="3"/>
        <v>96.845390070921994</v>
      </c>
      <c r="G53" s="23"/>
    </row>
    <row r="54" spans="1:7" ht="25.5">
      <c r="A54" s="25" t="s">
        <v>108</v>
      </c>
      <c r="B54" s="31" t="s">
        <v>44</v>
      </c>
      <c r="C54" s="27" t="s">
        <v>11</v>
      </c>
      <c r="D54" s="38">
        <v>665</v>
      </c>
      <c r="E54" s="29">
        <v>678.2</v>
      </c>
      <c r="F54" s="22">
        <f t="shared" si="3"/>
        <v>101.98496240601504</v>
      </c>
      <c r="G54" s="23"/>
    </row>
    <row r="55" spans="1:7" ht="75">
      <c r="A55" s="25" t="s">
        <v>109</v>
      </c>
      <c r="B55" s="28" t="s">
        <v>110</v>
      </c>
      <c r="C55" s="27" t="s">
        <v>11</v>
      </c>
      <c r="D55" s="38">
        <v>1354</v>
      </c>
      <c r="E55" s="29">
        <v>1601.3</v>
      </c>
      <c r="F55" s="22">
        <f t="shared" si="3"/>
        <v>118.26440177252584</v>
      </c>
      <c r="G55" s="23" t="s">
        <v>111</v>
      </c>
    </row>
    <row r="56" spans="1:7">
      <c r="A56" s="25" t="s">
        <v>112</v>
      </c>
      <c r="B56" s="28" t="s">
        <v>46</v>
      </c>
      <c r="C56" s="27" t="s">
        <v>11</v>
      </c>
      <c r="D56" s="38">
        <v>7127</v>
      </c>
      <c r="E56" s="29">
        <v>16448</v>
      </c>
      <c r="F56" s="22">
        <f t="shared" si="3"/>
        <v>230.78434123754735</v>
      </c>
      <c r="G56" s="23"/>
    </row>
    <row r="57" spans="1:7" ht="51">
      <c r="A57" s="25" t="s">
        <v>113</v>
      </c>
      <c r="B57" s="28" t="s">
        <v>114</v>
      </c>
      <c r="C57" s="27" t="s">
        <v>11</v>
      </c>
      <c r="D57" s="38">
        <v>2262</v>
      </c>
      <c r="E57" s="29">
        <v>3732.1</v>
      </c>
      <c r="F57" s="22">
        <f t="shared" si="3"/>
        <v>164.99115826702032</v>
      </c>
      <c r="G57" s="23" t="s">
        <v>115</v>
      </c>
    </row>
    <row r="58" spans="1:7">
      <c r="A58" s="25" t="s">
        <v>116</v>
      </c>
      <c r="B58" s="28" t="s">
        <v>117</v>
      </c>
      <c r="C58" s="27" t="s">
        <v>11</v>
      </c>
      <c r="D58" s="38">
        <f>D60+D61</f>
        <v>633</v>
      </c>
      <c r="E58" s="39">
        <f>E60+E61</f>
        <v>900.3</v>
      </c>
      <c r="F58" s="22">
        <f t="shared" si="3"/>
        <v>142.22748815165875</v>
      </c>
      <c r="G58" s="23"/>
    </row>
    <row r="59" spans="1:7">
      <c r="A59" s="25"/>
      <c r="B59" s="26" t="s">
        <v>14</v>
      </c>
      <c r="C59" s="27"/>
      <c r="D59" s="38"/>
      <c r="E59" s="21"/>
      <c r="F59" s="22"/>
      <c r="G59" s="23"/>
    </row>
    <row r="60" spans="1:7" ht="30">
      <c r="A60" s="25" t="s">
        <v>118</v>
      </c>
      <c r="B60" s="28" t="s">
        <v>119</v>
      </c>
      <c r="C60" s="27" t="s">
        <v>11</v>
      </c>
      <c r="D60" s="38">
        <v>182</v>
      </c>
      <c r="E60" s="29">
        <v>286.3</v>
      </c>
      <c r="F60" s="22">
        <f>E60/D60*100</f>
        <v>157.30769230769229</v>
      </c>
      <c r="G60" s="23" t="s">
        <v>120</v>
      </c>
    </row>
    <row r="61" spans="1:7" ht="45">
      <c r="A61" s="25" t="s">
        <v>121</v>
      </c>
      <c r="B61" s="28" t="s">
        <v>122</v>
      </c>
      <c r="C61" s="27" t="s">
        <v>11</v>
      </c>
      <c r="D61" s="38">
        <v>451</v>
      </c>
      <c r="E61" s="29">
        <v>614</v>
      </c>
      <c r="F61" s="22">
        <f>E61/D61*100</f>
        <v>136.14190687361418</v>
      </c>
      <c r="G61" s="23" t="s">
        <v>123</v>
      </c>
    </row>
    <row r="62" spans="1:7" ht="45">
      <c r="A62" s="25" t="s">
        <v>124</v>
      </c>
      <c r="B62" s="28" t="s">
        <v>125</v>
      </c>
      <c r="C62" s="27" t="s">
        <v>11</v>
      </c>
      <c r="D62" s="38">
        <v>1263</v>
      </c>
      <c r="E62" s="29">
        <v>589.9</v>
      </c>
      <c r="F62" s="22">
        <f>E62/D62*100</f>
        <v>46.706254948535232</v>
      </c>
      <c r="G62" s="23" t="s">
        <v>126</v>
      </c>
    </row>
    <row r="63" spans="1:7">
      <c r="A63" s="25" t="s">
        <v>127</v>
      </c>
      <c r="B63" s="28" t="s">
        <v>128</v>
      </c>
      <c r="C63" s="27" t="s">
        <v>11</v>
      </c>
      <c r="D63" s="38">
        <v>2335</v>
      </c>
      <c r="E63" s="29">
        <v>2339.6999999999998</v>
      </c>
      <c r="F63" s="22">
        <f>E63/D63*100</f>
        <v>100.20128479657386</v>
      </c>
      <c r="G63" s="23"/>
    </row>
    <row r="64" spans="1:7">
      <c r="A64" s="25" t="s">
        <v>129</v>
      </c>
      <c r="B64" s="28" t="s">
        <v>130</v>
      </c>
      <c r="C64" s="27" t="s">
        <v>11</v>
      </c>
      <c r="D64" s="38">
        <f>D66+D67+D68+D69+D70+D71</f>
        <v>13458</v>
      </c>
      <c r="E64" s="39">
        <f>E66+E67+E68+E69+E70+E71</f>
        <v>13575.6</v>
      </c>
      <c r="F64" s="22">
        <f>E64/D64*100</f>
        <v>100.87382969237628</v>
      </c>
      <c r="G64" s="23"/>
    </row>
    <row r="65" spans="1:7">
      <c r="A65" s="25"/>
      <c r="B65" s="26" t="s">
        <v>14</v>
      </c>
      <c r="C65" s="27"/>
      <c r="D65" s="38"/>
      <c r="E65" s="21"/>
      <c r="F65" s="22"/>
      <c r="G65" s="23"/>
    </row>
    <row r="66" spans="1:7" ht="25.5">
      <c r="A66" s="30" t="s">
        <v>131</v>
      </c>
      <c r="B66" s="28" t="s">
        <v>132</v>
      </c>
      <c r="C66" s="27" t="s">
        <v>11</v>
      </c>
      <c r="D66" s="38">
        <v>1771</v>
      </c>
      <c r="E66" s="29">
        <v>1729</v>
      </c>
      <c r="F66" s="22">
        <f>E66/D66*100</f>
        <v>97.628458498023718</v>
      </c>
      <c r="G66" s="23"/>
    </row>
    <row r="67" spans="1:7" ht="60">
      <c r="A67" s="30" t="s">
        <v>133</v>
      </c>
      <c r="B67" s="28" t="s">
        <v>134</v>
      </c>
      <c r="C67" s="27" t="s">
        <v>11</v>
      </c>
      <c r="D67" s="38">
        <v>6934</v>
      </c>
      <c r="E67" s="29">
        <v>6940.3</v>
      </c>
      <c r="F67" s="22">
        <f>E67/D67*100</f>
        <v>100.09085664839918</v>
      </c>
      <c r="G67" s="23" t="s">
        <v>135</v>
      </c>
    </row>
    <row r="68" spans="1:7" ht="30">
      <c r="A68" s="30" t="s">
        <v>136</v>
      </c>
      <c r="B68" s="28" t="s">
        <v>137</v>
      </c>
      <c r="C68" s="27" t="s">
        <v>11</v>
      </c>
      <c r="D68" s="38">
        <v>1754</v>
      </c>
      <c r="E68" s="29">
        <v>1914.6</v>
      </c>
      <c r="F68" s="22">
        <f>E68/D68*100</f>
        <v>109.15621436716077</v>
      </c>
      <c r="G68" s="23" t="s">
        <v>138</v>
      </c>
    </row>
    <row r="69" spans="1:7">
      <c r="A69" s="30" t="s">
        <v>139</v>
      </c>
      <c r="B69" s="28" t="s">
        <v>140</v>
      </c>
      <c r="C69" s="27" t="s">
        <v>11</v>
      </c>
      <c r="D69" s="38">
        <v>1051</v>
      </c>
      <c r="E69" s="29">
        <v>1051.5999999999999</v>
      </c>
      <c r="F69" s="22">
        <f>E69/D69*100</f>
        <v>100.05708848715508</v>
      </c>
      <c r="G69" s="23"/>
    </row>
    <row r="70" spans="1:7" ht="25.5">
      <c r="A70" s="30" t="s">
        <v>141</v>
      </c>
      <c r="B70" s="28" t="s">
        <v>142</v>
      </c>
      <c r="C70" s="27" t="s">
        <v>11</v>
      </c>
      <c r="D70" s="38">
        <v>1948</v>
      </c>
      <c r="E70" s="29">
        <v>1940.1</v>
      </c>
      <c r="F70" s="22">
        <f>E70/D70*100</f>
        <v>99.594455852156045</v>
      </c>
      <c r="G70" s="23"/>
    </row>
    <row r="71" spans="1:7">
      <c r="A71" s="30" t="s">
        <v>143</v>
      </c>
      <c r="B71" s="28" t="s">
        <v>144</v>
      </c>
      <c r="C71" s="27" t="s">
        <v>11</v>
      </c>
      <c r="D71" s="38">
        <v>0</v>
      </c>
      <c r="E71" s="29">
        <v>0</v>
      </c>
      <c r="F71" s="22"/>
      <c r="G71" s="23"/>
    </row>
    <row r="72" spans="1:7">
      <c r="A72" s="25" t="s">
        <v>145</v>
      </c>
      <c r="B72" s="28" t="s">
        <v>146</v>
      </c>
      <c r="C72" s="27" t="s">
        <v>11</v>
      </c>
      <c r="D72" s="36">
        <f>D74+D75+D76+D77+D78+D79+D80+D81+D82+D83+D84+D85</f>
        <v>8610</v>
      </c>
      <c r="E72" s="37">
        <f>E74+E75+E76+E77+E78+E79+E80+E81+E82+E83+E84+E85</f>
        <v>12511.299999999997</v>
      </c>
      <c r="F72" s="22">
        <f>E72/D72*100</f>
        <v>145.31126596980252</v>
      </c>
      <c r="G72" s="23"/>
    </row>
    <row r="73" spans="1:7">
      <c r="A73" s="25"/>
      <c r="B73" s="26" t="s">
        <v>14</v>
      </c>
      <c r="C73" s="27"/>
      <c r="D73" s="38"/>
      <c r="E73" s="21">
        <f>E75+E91</f>
        <v>6536</v>
      </c>
      <c r="F73" s="22"/>
      <c r="G73" s="23"/>
    </row>
    <row r="74" spans="1:7">
      <c r="A74" s="30" t="s">
        <v>147</v>
      </c>
      <c r="B74" s="28" t="s">
        <v>89</v>
      </c>
      <c r="C74" s="27" t="s">
        <v>11</v>
      </c>
      <c r="D74" s="38">
        <v>0</v>
      </c>
      <c r="E74" s="29">
        <v>0</v>
      </c>
      <c r="F74" s="22"/>
      <c r="G74" s="23"/>
    </row>
    <row r="75" spans="1:7" ht="75">
      <c r="A75" s="30" t="s">
        <v>148</v>
      </c>
      <c r="B75" s="28" t="s">
        <v>149</v>
      </c>
      <c r="C75" s="27" t="s">
        <v>11</v>
      </c>
      <c r="D75" s="38">
        <v>2998</v>
      </c>
      <c r="E75" s="29">
        <v>2864.3</v>
      </c>
      <c r="F75" s="22">
        <f>E75/D75*100</f>
        <v>95.540360240160112</v>
      </c>
      <c r="G75" s="23" t="s">
        <v>150</v>
      </c>
    </row>
    <row r="76" spans="1:7" ht="75">
      <c r="A76" s="30" t="s">
        <v>151</v>
      </c>
      <c r="B76" s="28" t="s">
        <v>152</v>
      </c>
      <c r="C76" s="27" t="s">
        <v>11</v>
      </c>
      <c r="D76" s="38">
        <v>2347</v>
      </c>
      <c r="E76" s="29">
        <v>6016</v>
      </c>
      <c r="F76" s="22">
        <f>E76/D76*100</f>
        <v>256.32722624627183</v>
      </c>
      <c r="G76" s="23" t="s">
        <v>153</v>
      </c>
    </row>
    <row r="77" spans="1:7" ht="210">
      <c r="A77" s="30" t="s">
        <v>154</v>
      </c>
      <c r="B77" s="28" t="s">
        <v>155</v>
      </c>
      <c r="C77" s="27" t="s">
        <v>11</v>
      </c>
      <c r="D77" s="38">
        <v>1950</v>
      </c>
      <c r="E77" s="29">
        <v>2191</v>
      </c>
      <c r="F77" s="22">
        <f>E77/D77*100</f>
        <v>112.35897435897435</v>
      </c>
      <c r="G77" s="23" t="s">
        <v>156</v>
      </c>
    </row>
    <row r="78" spans="1:7">
      <c r="A78" s="30" t="s">
        <v>157</v>
      </c>
      <c r="B78" s="28" t="s">
        <v>158</v>
      </c>
      <c r="C78" s="27" t="s">
        <v>11</v>
      </c>
      <c r="D78" s="38">
        <v>0</v>
      </c>
      <c r="E78" s="29">
        <v>0</v>
      </c>
      <c r="F78" s="22"/>
      <c r="G78" s="23"/>
    </row>
    <row r="79" spans="1:7" ht="105">
      <c r="A79" s="30" t="s">
        <v>159</v>
      </c>
      <c r="B79" s="28" t="s">
        <v>160</v>
      </c>
      <c r="C79" s="27" t="s">
        <v>11</v>
      </c>
      <c r="D79" s="38">
        <v>359</v>
      </c>
      <c r="E79" s="29">
        <v>487.4</v>
      </c>
      <c r="F79" s="22">
        <f>E79/D79*100</f>
        <v>135.76601671309191</v>
      </c>
      <c r="G79" s="23" t="s">
        <v>161</v>
      </c>
    </row>
    <row r="80" spans="1:7">
      <c r="A80" s="30" t="s">
        <v>162</v>
      </c>
      <c r="B80" s="28" t="s">
        <v>163</v>
      </c>
      <c r="C80" s="27" t="s">
        <v>11</v>
      </c>
      <c r="D80" s="38">
        <v>4</v>
      </c>
      <c r="E80" s="29">
        <v>0</v>
      </c>
      <c r="F80" s="22">
        <f>E80/D80*100</f>
        <v>0</v>
      </c>
      <c r="G80" s="23"/>
    </row>
    <row r="81" spans="1:7" ht="25.5">
      <c r="A81" s="30" t="s">
        <v>164</v>
      </c>
      <c r="B81" s="28" t="s">
        <v>165</v>
      </c>
      <c r="C81" s="27" t="s">
        <v>11</v>
      </c>
      <c r="D81" s="38">
        <v>111</v>
      </c>
      <c r="E81" s="29">
        <v>111.3</v>
      </c>
      <c r="F81" s="22">
        <f>E81/D81*100</f>
        <v>100.27027027027027</v>
      </c>
      <c r="G81" s="23"/>
    </row>
    <row r="82" spans="1:7" ht="60">
      <c r="A82" s="30" t="s">
        <v>166</v>
      </c>
      <c r="B82" s="28" t="s">
        <v>167</v>
      </c>
      <c r="C82" s="27" t="s">
        <v>11</v>
      </c>
      <c r="D82" s="38">
        <v>53</v>
      </c>
      <c r="E82" s="29">
        <v>54.4</v>
      </c>
      <c r="F82" s="22">
        <f>E82/D82*100</f>
        <v>102.64150943396227</v>
      </c>
      <c r="G82" s="23" t="s">
        <v>168</v>
      </c>
    </row>
    <row r="83" spans="1:7" ht="51">
      <c r="A83" s="30" t="s">
        <v>169</v>
      </c>
      <c r="B83" s="28" t="s">
        <v>170</v>
      </c>
      <c r="C83" s="27" t="s">
        <v>11</v>
      </c>
      <c r="D83" s="38">
        <v>0</v>
      </c>
      <c r="E83" s="29">
        <v>0</v>
      </c>
      <c r="F83" s="22"/>
      <c r="G83" s="23"/>
    </row>
    <row r="84" spans="1:7" ht="49.5">
      <c r="A84" s="30" t="s">
        <v>171</v>
      </c>
      <c r="B84" s="28" t="s">
        <v>172</v>
      </c>
      <c r="C84" s="27" t="s">
        <v>11</v>
      </c>
      <c r="D84" s="38">
        <v>788</v>
      </c>
      <c r="E84" s="29">
        <v>786.9</v>
      </c>
      <c r="F84" s="22">
        <f>E84/D84*100</f>
        <v>99.860406091370564</v>
      </c>
      <c r="G84" s="40" t="s">
        <v>173</v>
      </c>
    </row>
    <row r="85" spans="1:7" ht="51">
      <c r="A85" s="30" t="s">
        <v>174</v>
      </c>
      <c r="B85" s="28" t="s">
        <v>175</v>
      </c>
      <c r="C85" s="27" t="s">
        <v>11</v>
      </c>
      <c r="D85" s="38">
        <v>0</v>
      </c>
      <c r="E85" s="29">
        <v>0</v>
      </c>
      <c r="F85" s="22"/>
      <c r="G85" s="23"/>
    </row>
    <row r="86" spans="1:7" ht="25.5">
      <c r="A86" s="24" t="s">
        <v>176</v>
      </c>
      <c r="B86" s="19" t="s">
        <v>177</v>
      </c>
      <c r="C86" s="18" t="s">
        <v>11</v>
      </c>
      <c r="D86" s="36">
        <f>D88+D89+D90+D91+D92+D93+D94</f>
        <v>89475</v>
      </c>
      <c r="E86" s="37">
        <f>E88+E89+E90+E91+E92+E93+E94</f>
        <v>80367.399999999994</v>
      </c>
      <c r="F86" s="22">
        <f>E86/D86*100</f>
        <v>89.821067337245026</v>
      </c>
      <c r="G86" s="23"/>
    </row>
    <row r="87" spans="1:7">
      <c r="A87" s="25"/>
      <c r="B87" s="26" t="s">
        <v>14</v>
      </c>
      <c r="C87" s="27"/>
      <c r="D87" s="38"/>
      <c r="E87" s="41">
        <f>E86+E102</f>
        <v>145690.20000000001</v>
      </c>
      <c r="F87" s="22"/>
      <c r="G87" s="23"/>
    </row>
    <row r="88" spans="1:7" ht="45">
      <c r="A88" s="25" t="s">
        <v>178</v>
      </c>
      <c r="B88" s="28" t="s">
        <v>37</v>
      </c>
      <c r="C88" s="27" t="s">
        <v>11</v>
      </c>
      <c r="D88" s="38">
        <v>57469</v>
      </c>
      <c r="E88" s="29">
        <v>54393</v>
      </c>
      <c r="F88" s="22">
        <f t="shared" ref="F88:F94" si="4">E88/D88*100</f>
        <v>94.647549113435076</v>
      </c>
      <c r="G88" s="23" t="s">
        <v>38</v>
      </c>
    </row>
    <row r="89" spans="1:7" ht="25.5">
      <c r="A89" s="25" t="s">
        <v>179</v>
      </c>
      <c r="B89" s="28" t="s">
        <v>40</v>
      </c>
      <c r="C89" s="27" t="s">
        <v>11</v>
      </c>
      <c r="D89" s="38">
        <v>4862</v>
      </c>
      <c r="E89" s="29">
        <v>4687.5</v>
      </c>
      <c r="F89" s="22">
        <f t="shared" si="4"/>
        <v>96.410941999177297</v>
      </c>
      <c r="G89" s="23"/>
    </row>
    <row r="90" spans="1:7" ht="25.5">
      <c r="A90" s="25" t="s">
        <v>180</v>
      </c>
      <c r="B90" s="31" t="s">
        <v>44</v>
      </c>
      <c r="C90" s="27" t="s">
        <v>11</v>
      </c>
      <c r="D90" s="38">
        <v>973</v>
      </c>
      <c r="E90" s="29">
        <v>994.9</v>
      </c>
      <c r="F90" s="22">
        <f t="shared" si="4"/>
        <v>102.25077081192188</v>
      </c>
      <c r="G90" s="23"/>
    </row>
    <row r="91" spans="1:7" ht="60">
      <c r="A91" s="25" t="s">
        <v>181</v>
      </c>
      <c r="B91" s="28" t="s">
        <v>182</v>
      </c>
      <c r="C91" s="27" t="s">
        <v>11</v>
      </c>
      <c r="D91" s="38">
        <v>3110</v>
      </c>
      <c r="E91" s="29">
        <v>3671.7</v>
      </c>
      <c r="F91" s="22">
        <f t="shared" si="4"/>
        <v>118.06109324758842</v>
      </c>
      <c r="G91" s="23" t="s">
        <v>183</v>
      </c>
    </row>
    <row r="92" spans="1:7">
      <c r="A92" s="25" t="s">
        <v>184</v>
      </c>
      <c r="B92" s="28" t="s">
        <v>46</v>
      </c>
      <c r="C92" s="27" t="s">
        <v>11</v>
      </c>
      <c r="D92" s="38">
        <v>960</v>
      </c>
      <c r="E92" s="29">
        <v>1305.0999999999999</v>
      </c>
      <c r="F92" s="22">
        <f t="shared" si="4"/>
        <v>135.94791666666666</v>
      </c>
      <c r="G92" s="23"/>
    </row>
    <row r="93" spans="1:7" ht="45">
      <c r="A93" s="25" t="s">
        <v>185</v>
      </c>
      <c r="B93" s="28" t="s">
        <v>186</v>
      </c>
      <c r="C93" s="27" t="s">
        <v>11</v>
      </c>
      <c r="D93" s="38">
        <v>3050</v>
      </c>
      <c r="E93" s="29">
        <v>3042.2</v>
      </c>
      <c r="F93" s="22">
        <f t="shared" si="4"/>
        <v>99.744262295081967</v>
      </c>
      <c r="G93" s="23" t="s">
        <v>90</v>
      </c>
    </row>
    <row r="94" spans="1:7">
      <c r="A94" s="25" t="s">
        <v>187</v>
      </c>
      <c r="B94" s="28" t="s">
        <v>188</v>
      </c>
      <c r="C94" s="27" t="s">
        <v>11</v>
      </c>
      <c r="D94" s="38">
        <f>D96+D97+D98+D99+D100+D101</f>
        <v>19051</v>
      </c>
      <c r="E94" s="39">
        <f>E96+E97+E98+E99+E100+E101</f>
        <v>12273</v>
      </c>
      <c r="F94" s="22">
        <f t="shared" si="4"/>
        <v>64.42181512781481</v>
      </c>
      <c r="G94" s="23"/>
    </row>
    <row r="95" spans="1:7">
      <c r="A95" s="25"/>
      <c r="B95" s="28" t="s">
        <v>14</v>
      </c>
      <c r="C95" s="27"/>
      <c r="D95" s="38"/>
      <c r="E95" s="21"/>
      <c r="F95" s="22"/>
      <c r="G95" s="23"/>
    </row>
    <row r="96" spans="1:7" ht="30">
      <c r="A96" s="30" t="s">
        <v>189</v>
      </c>
      <c r="B96" s="28" t="s">
        <v>119</v>
      </c>
      <c r="C96" s="27" t="s">
        <v>11</v>
      </c>
      <c r="D96" s="38">
        <v>87</v>
      </c>
      <c r="E96" s="29">
        <v>134.19999999999999</v>
      </c>
      <c r="F96" s="22">
        <f>E96/D96*100</f>
        <v>154.25287356321837</v>
      </c>
      <c r="G96" s="23" t="s">
        <v>120</v>
      </c>
    </row>
    <row r="97" spans="1:7" ht="45">
      <c r="A97" s="30" t="s">
        <v>190</v>
      </c>
      <c r="B97" s="28" t="s">
        <v>122</v>
      </c>
      <c r="C97" s="27" t="s">
        <v>11</v>
      </c>
      <c r="D97" s="38">
        <v>256</v>
      </c>
      <c r="E97" s="29">
        <v>339.4</v>
      </c>
      <c r="F97" s="22">
        <f>E97/D97*100</f>
        <v>132.578125</v>
      </c>
      <c r="G97" s="23" t="s">
        <v>123</v>
      </c>
    </row>
    <row r="98" spans="1:7">
      <c r="A98" s="30" t="s">
        <v>191</v>
      </c>
      <c r="B98" s="28" t="s">
        <v>58</v>
      </c>
      <c r="C98" s="27" t="s">
        <v>11</v>
      </c>
      <c r="D98" s="38">
        <v>380</v>
      </c>
      <c r="E98" s="29">
        <v>378.3</v>
      </c>
      <c r="F98" s="22">
        <f>E98/D98*100</f>
        <v>99.55263157894737</v>
      </c>
      <c r="G98" s="23"/>
    </row>
    <row r="99" spans="1:7" ht="105">
      <c r="A99" s="30" t="s">
        <v>192</v>
      </c>
      <c r="B99" s="28" t="s">
        <v>193</v>
      </c>
      <c r="C99" s="27" t="s">
        <v>11</v>
      </c>
      <c r="D99" s="38">
        <v>685</v>
      </c>
      <c r="E99" s="29">
        <v>113.7</v>
      </c>
      <c r="F99" s="22">
        <f>E99/D99*100</f>
        <v>16.598540145985403</v>
      </c>
      <c r="G99" s="23" t="s">
        <v>27</v>
      </c>
    </row>
    <row r="100" spans="1:7" ht="25.5">
      <c r="A100" s="30" t="s">
        <v>194</v>
      </c>
      <c r="B100" s="28" t="s">
        <v>195</v>
      </c>
      <c r="C100" s="27" t="s">
        <v>11</v>
      </c>
      <c r="D100" s="38">
        <v>0</v>
      </c>
      <c r="E100" s="29">
        <v>0</v>
      </c>
      <c r="F100" s="22"/>
      <c r="G100" s="23"/>
    </row>
    <row r="101" spans="1:7" ht="45">
      <c r="A101" s="30" t="s">
        <v>196</v>
      </c>
      <c r="B101" s="28" t="s">
        <v>197</v>
      </c>
      <c r="C101" s="27" t="s">
        <v>11</v>
      </c>
      <c r="D101" s="38">
        <v>17643</v>
      </c>
      <c r="E101" s="29">
        <v>11307.4</v>
      </c>
      <c r="F101" s="22">
        <f t="shared" ref="F101:F106" si="5">E101/D101*100</f>
        <v>64.090007368361384</v>
      </c>
      <c r="G101" s="23" t="s">
        <v>198</v>
      </c>
    </row>
    <row r="102" spans="1:7" ht="25.5">
      <c r="A102" s="25" t="s">
        <v>199</v>
      </c>
      <c r="B102" s="28" t="s">
        <v>200</v>
      </c>
      <c r="C102" s="27" t="s">
        <v>11</v>
      </c>
      <c r="D102" s="38">
        <v>93370.4</v>
      </c>
      <c r="E102" s="29">
        <v>65322.8</v>
      </c>
      <c r="F102" s="22">
        <f t="shared" si="5"/>
        <v>69.960929802164301</v>
      </c>
      <c r="G102" s="23"/>
    </row>
    <row r="103" spans="1:7" s="3" customFormat="1" ht="25.5">
      <c r="A103" s="35" t="s">
        <v>201</v>
      </c>
      <c r="B103" s="19" t="s">
        <v>202</v>
      </c>
      <c r="C103" s="18" t="s">
        <v>11</v>
      </c>
      <c r="D103" s="42">
        <f>D8+D49</f>
        <v>1495463.5</v>
      </c>
      <c r="E103" s="42">
        <f>E8+E49</f>
        <v>1521252.0999999999</v>
      </c>
      <c r="F103" s="22">
        <f t="shared" si="5"/>
        <v>101.72445532772949</v>
      </c>
      <c r="G103" s="23"/>
    </row>
    <row r="104" spans="1:7" s="3" customFormat="1" ht="25.5" customHeight="1">
      <c r="A104" s="35" t="s">
        <v>203</v>
      </c>
      <c r="B104" s="19" t="s">
        <v>204</v>
      </c>
      <c r="C104" s="18" t="s">
        <v>11</v>
      </c>
      <c r="D104" s="36">
        <f>D106-D103-1</f>
        <v>199206.5</v>
      </c>
      <c r="E104" s="36">
        <f>E106-E103</f>
        <v>81909.200000000186</v>
      </c>
      <c r="F104" s="22">
        <f t="shared" si="5"/>
        <v>41.117734612073491</v>
      </c>
      <c r="G104" s="23"/>
    </row>
    <row r="105" spans="1:7" s="3" customFormat="1" ht="25.5" customHeight="1">
      <c r="A105" s="35" t="s">
        <v>205</v>
      </c>
      <c r="B105" s="19" t="s">
        <v>206</v>
      </c>
      <c r="C105" s="18" t="s">
        <v>11</v>
      </c>
      <c r="D105" s="36">
        <v>1561154</v>
      </c>
      <c r="E105" s="38">
        <v>1696571</v>
      </c>
      <c r="F105" s="22">
        <f t="shared" si="5"/>
        <v>108.6741602686218</v>
      </c>
      <c r="G105" s="23"/>
    </row>
    <row r="106" spans="1:7" ht="25.5" customHeight="1">
      <c r="A106" s="35" t="s">
        <v>207</v>
      </c>
      <c r="B106" s="19" t="s">
        <v>208</v>
      </c>
      <c r="C106" s="18" t="s">
        <v>11</v>
      </c>
      <c r="D106" s="36">
        <f>D110</f>
        <v>1694671</v>
      </c>
      <c r="E106" s="36">
        <f>E110</f>
        <v>1603161.3</v>
      </c>
      <c r="F106" s="22">
        <f t="shared" si="5"/>
        <v>94.60014952754841</v>
      </c>
      <c r="G106" s="23"/>
    </row>
    <row r="107" spans="1:7" ht="25.5" customHeight="1">
      <c r="A107" s="35"/>
      <c r="B107" s="19" t="s">
        <v>209</v>
      </c>
      <c r="C107" s="18" t="s">
        <v>11</v>
      </c>
      <c r="D107" s="36"/>
      <c r="E107" s="36">
        <f>E106-E108</f>
        <v>48111</v>
      </c>
      <c r="F107" s="22"/>
      <c r="G107" s="43"/>
    </row>
    <row r="108" spans="1:7" ht="25.5" customHeight="1">
      <c r="A108" s="35"/>
      <c r="B108" s="19" t="s">
        <v>210</v>
      </c>
      <c r="C108" s="18" t="s">
        <v>11</v>
      </c>
      <c r="D108" s="36"/>
      <c r="E108" s="36">
        <v>1555050.3</v>
      </c>
      <c r="F108" s="22"/>
      <c r="G108" s="43"/>
    </row>
    <row r="109" spans="1:7" ht="15" customHeight="1">
      <c r="A109" s="44" t="s">
        <v>211</v>
      </c>
      <c r="B109" s="45" t="s">
        <v>212</v>
      </c>
      <c r="C109" s="18" t="s">
        <v>213</v>
      </c>
      <c r="D109" s="36">
        <f>D116+D119+D122</f>
        <v>12153.678</v>
      </c>
      <c r="E109" s="36">
        <f>E116+E119+E122</f>
        <v>12483.7</v>
      </c>
      <c r="F109" s="22">
        <f>E109/D109*100</f>
        <v>102.71540845495497</v>
      </c>
      <c r="G109" s="43"/>
    </row>
    <row r="110" spans="1:7" ht="25.5" customHeight="1">
      <c r="A110" s="44"/>
      <c r="B110" s="45"/>
      <c r="C110" s="18" t="s">
        <v>11</v>
      </c>
      <c r="D110" s="36">
        <f>D117+D120+D123</f>
        <v>1694671</v>
      </c>
      <c r="E110" s="36">
        <f>E117+E120+E123</f>
        <v>1603161.3</v>
      </c>
      <c r="F110" s="22">
        <f>E110/D110*100</f>
        <v>94.60014952754841</v>
      </c>
      <c r="G110" s="43"/>
    </row>
    <row r="111" spans="1:7" ht="15" customHeight="1">
      <c r="A111" s="44" t="s">
        <v>214</v>
      </c>
      <c r="B111" s="45" t="s">
        <v>215</v>
      </c>
      <c r="C111" s="18" t="s">
        <v>216</v>
      </c>
      <c r="D111" s="46">
        <v>15.5</v>
      </c>
      <c r="E111" s="46">
        <v>15.5</v>
      </c>
      <c r="F111" s="22">
        <f>E111/D111*100</f>
        <v>100</v>
      </c>
      <c r="G111" s="43"/>
    </row>
    <row r="112" spans="1:7" ht="15" customHeight="1">
      <c r="A112" s="44"/>
      <c r="B112" s="45"/>
      <c r="C112" s="18" t="s">
        <v>213</v>
      </c>
      <c r="D112" s="20">
        <v>2227</v>
      </c>
      <c r="E112" s="22">
        <v>2202.4</v>
      </c>
      <c r="F112" s="22">
        <f>E112/D112*100</f>
        <v>98.895374943870678</v>
      </c>
      <c r="G112" s="43"/>
    </row>
    <row r="113" spans="1:7" ht="15" customHeight="1">
      <c r="A113" s="35" t="s">
        <v>217</v>
      </c>
      <c r="B113" s="19" t="s">
        <v>218</v>
      </c>
      <c r="C113" s="18" t="s">
        <v>219</v>
      </c>
      <c r="D113" s="47">
        <f>D110/D109</f>
        <v>139.4368848672805</v>
      </c>
      <c r="E113" s="47">
        <f>E110/E109</f>
        <v>128.42036415485794</v>
      </c>
      <c r="F113" s="22">
        <f>E113/D113*100</f>
        <v>92.099277947217217</v>
      </c>
      <c r="G113" s="43"/>
    </row>
    <row r="114" spans="1:7" ht="15.75" customHeight="1">
      <c r="A114" s="35"/>
      <c r="B114" s="19"/>
      <c r="C114" s="18"/>
      <c r="D114" s="48"/>
      <c r="E114" s="36"/>
      <c r="F114" s="22"/>
      <c r="G114" s="43"/>
    </row>
    <row r="115" spans="1:7" ht="15" customHeight="1">
      <c r="A115" s="25"/>
      <c r="B115" s="49" t="s">
        <v>220</v>
      </c>
      <c r="C115" s="49"/>
      <c r="D115" s="50"/>
      <c r="E115" s="51"/>
      <c r="F115" s="22"/>
      <c r="G115" s="43"/>
    </row>
    <row r="116" spans="1:7" ht="19.5" customHeight="1">
      <c r="A116" s="52"/>
      <c r="B116" s="53" t="s">
        <v>221</v>
      </c>
      <c r="C116" s="27" t="s">
        <v>222</v>
      </c>
      <c r="D116" s="39">
        <v>9125.5329999999994</v>
      </c>
      <c r="E116" s="22">
        <v>9771</v>
      </c>
      <c r="F116" s="22">
        <f t="shared" ref="F116:F124" si="6">E116/D116*100</f>
        <v>107.07319780663771</v>
      </c>
      <c r="G116" s="42"/>
    </row>
    <row r="117" spans="1:7" ht="19.5" customHeight="1">
      <c r="A117" s="52"/>
      <c r="B117" s="53"/>
      <c r="C117" s="54" t="s">
        <v>223</v>
      </c>
      <c r="D117" s="38">
        <v>661984</v>
      </c>
      <c r="E117" s="22">
        <v>703005.8</v>
      </c>
      <c r="F117" s="22">
        <f t="shared" si="6"/>
        <v>106.19679629719147</v>
      </c>
      <c r="G117" s="42"/>
    </row>
    <row r="118" spans="1:7" ht="19.5" customHeight="1">
      <c r="A118" s="52"/>
      <c r="B118" s="53"/>
      <c r="C118" s="27" t="s">
        <v>224</v>
      </c>
      <c r="D118" s="37">
        <f>D117/D116</f>
        <v>72.541954535696718</v>
      </c>
      <c r="E118" s="37">
        <v>72.541954535696732</v>
      </c>
      <c r="F118" s="22">
        <f t="shared" si="6"/>
        <v>100.00000000000003</v>
      </c>
      <c r="G118" s="42"/>
    </row>
    <row r="119" spans="1:7" ht="19.5" customHeight="1">
      <c r="A119" s="52"/>
      <c r="B119" s="53" t="s">
        <v>225</v>
      </c>
      <c r="C119" s="27" t="s">
        <v>222</v>
      </c>
      <c r="D119" s="39">
        <v>892.928</v>
      </c>
      <c r="E119" s="22">
        <v>644.1</v>
      </c>
      <c r="F119" s="22">
        <f t="shared" si="6"/>
        <v>72.133475487385326</v>
      </c>
      <c r="G119" s="42"/>
    </row>
    <row r="120" spans="1:7" ht="19.5" customHeight="1">
      <c r="A120" s="52"/>
      <c r="B120" s="53"/>
      <c r="C120" s="54" t="s">
        <v>223</v>
      </c>
      <c r="D120" s="38">
        <v>422275</v>
      </c>
      <c r="E120" s="55">
        <v>308787.20000000001</v>
      </c>
      <c r="F120" s="22">
        <f t="shared" si="6"/>
        <v>73.124669942572979</v>
      </c>
      <c r="G120" s="42"/>
    </row>
    <row r="121" spans="1:7" ht="19.5" customHeight="1">
      <c r="A121" s="52"/>
      <c r="B121" s="53"/>
      <c r="C121" s="27" t="s">
        <v>224</v>
      </c>
      <c r="D121" s="37">
        <f>D120/D119</f>
        <v>472.91046982511466</v>
      </c>
      <c r="E121" s="37">
        <v>472.91046982511466</v>
      </c>
      <c r="F121" s="22">
        <f t="shared" si="6"/>
        <v>100</v>
      </c>
      <c r="G121" s="42"/>
    </row>
    <row r="122" spans="1:7" ht="19.5" customHeight="1">
      <c r="A122" s="52"/>
      <c r="B122" s="56" t="s">
        <v>226</v>
      </c>
      <c r="C122" s="27" t="s">
        <v>222</v>
      </c>
      <c r="D122" s="39">
        <v>2135.2170000000001</v>
      </c>
      <c r="E122" s="22">
        <v>2068.6</v>
      </c>
      <c r="F122" s="22">
        <f t="shared" si="6"/>
        <v>96.880082914289261</v>
      </c>
      <c r="G122" s="42"/>
    </row>
    <row r="123" spans="1:7" ht="19.5" customHeight="1">
      <c r="A123" s="52"/>
      <c r="B123" s="57"/>
      <c r="C123" s="54" t="s">
        <v>223</v>
      </c>
      <c r="D123" s="38">
        <v>610412</v>
      </c>
      <c r="E123" s="22">
        <v>591368.30000000005</v>
      </c>
      <c r="F123" s="22">
        <f t="shared" si="6"/>
        <v>96.880189118169383</v>
      </c>
      <c r="G123" s="42"/>
    </row>
    <row r="124" spans="1:7" ht="19.5" customHeight="1">
      <c r="A124" s="52"/>
      <c r="B124" s="58"/>
      <c r="C124" s="27" t="s">
        <v>224</v>
      </c>
      <c r="D124" s="37">
        <f>D123/D122</f>
        <v>285.878203480021</v>
      </c>
      <c r="E124" s="37">
        <v>285.87820348002094</v>
      </c>
      <c r="F124" s="22">
        <f t="shared" si="6"/>
        <v>99.999999999999972</v>
      </c>
      <c r="G124" s="42"/>
    </row>
    <row r="125" spans="1:7">
      <c r="E125" s="59"/>
      <c r="G125" s="60"/>
    </row>
    <row r="126" spans="1:7">
      <c r="B126" s="61" t="s">
        <v>227</v>
      </c>
    </row>
    <row r="127" spans="1:7">
      <c r="B127" s="62" t="s">
        <v>228</v>
      </c>
    </row>
    <row r="128" spans="1:7">
      <c r="B128" s="63" t="s">
        <v>229</v>
      </c>
    </row>
    <row r="129" spans="2:6">
      <c r="B129" s="62" t="s">
        <v>230</v>
      </c>
    </row>
    <row r="131" spans="2:6" ht="15.75">
      <c r="B131" s="64" t="s">
        <v>231</v>
      </c>
      <c r="C131" s="65"/>
      <c r="D131" s="65"/>
      <c r="F131" s="64" t="s">
        <v>232</v>
      </c>
    </row>
    <row r="132" spans="2:6">
      <c r="F132" s="62" t="s">
        <v>233</v>
      </c>
    </row>
  </sheetData>
  <mergeCells count="18">
    <mergeCell ref="A109:A110"/>
    <mergeCell ref="B109:B110"/>
    <mergeCell ref="A111:A112"/>
    <mergeCell ref="B111:B112"/>
    <mergeCell ref="B115:C115"/>
    <mergeCell ref="A116:A124"/>
    <mergeCell ref="B116:B118"/>
    <mergeCell ref="B119:B121"/>
    <mergeCell ref="B122:B124"/>
    <mergeCell ref="A2:G2"/>
    <mergeCell ref="A3:G3"/>
    <mergeCell ref="A5:A7"/>
    <mergeCell ref="B5:B7"/>
    <mergeCell ref="C5:C7"/>
    <mergeCell ref="D5:D7"/>
    <mergeCell ref="E5:E7"/>
    <mergeCell ref="F5:F7"/>
    <mergeCell ref="G5:G7"/>
  </mergeCells>
  <hyperlinks>
    <hyperlink ref="B128" r:id="rId1" display="petropavlsu@mail.ru"/>
  </hyperlinks>
  <pageMargins left="0.78740157480314965" right="0.39370078740157483" top="0.59055118110236227" bottom="0.39370078740157483" header="0.31496062992125984" footer="0.31496062992125984"/>
  <pageSetup paperSize="9" scale="75" fitToHeight="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H140"/>
  <sheetViews>
    <sheetView tabSelected="1" zoomScaleNormal="100" workbookViewId="0">
      <pane xSplit="3" ySplit="7" topLeftCell="D29" activePane="bottomRight" state="frozen"/>
      <selection pane="topRight" activeCell="D1" sqref="D1"/>
      <selection pane="bottomLeft" activeCell="A8" sqref="A8"/>
      <selection pane="bottomRight" activeCell="D142" sqref="D142"/>
    </sheetView>
  </sheetViews>
  <sheetFormatPr defaultRowHeight="15"/>
  <cols>
    <col min="1" max="1" width="9.140625" style="1"/>
    <col min="2" max="2" width="30.85546875" style="2" customWidth="1"/>
    <col min="3" max="3" width="9.140625" style="1"/>
    <col min="4" max="5" width="19.42578125" style="3" customWidth="1"/>
    <col min="6" max="6" width="15.140625" style="2" customWidth="1"/>
    <col min="7" max="7" width="30" style="3" customWidth="1"/>
    <col min="8" max="257" width="9.140625" style="1"/>
    <col min="258" max="258" width="30.85546875" style="1" customWidth="1"/>
    <col min="259" max="259" width="9.140625" style="1"/>
    <col min="260" max="261" width="19.42578125" style="1" customWidth="1"/>
    <col min="262" max="262" width="15.140625" style="1" customWidth="1"/>
    <col min="263" max="263" width="30" style="1" customWidth="1"/>
    <col min="264" max="513" width="9.140625" style="1"/>
    <col min="514" max="514" width="30.85546875" style="1" customWidth="1"/>
    <col min="515" max="515" width="9.140625" style="1"/>
    <col min="516" max="517" width="19.42578125" style="1" customWidth="1"/>
    <col min="518" max="518" width="15.140625" style="1" customWidth="1"/>
    <col min="519" max="519" width="30" style="1" customWidth="1"/>
    <col min="520" max="769" width="9.140625" style="1"/>
    <col min="770" max="770" width="30.85546875" style="1" customWidth="1"/>
    <col min="771" max="771" width="9.140625" style="1"/>
    <col min="772" max="773" width="19.42578125" style="1" customWidth="1"/>
    <col min="774" max="774" width="15.140625" style="1" customWidth="1"/>
    <col min="775" max="775" width="30" style="1" customWidth="1"/>
    <col min="776" max="1025" width="9.140625" style="1"/>
    <col min="1026" max="1026" width="30.85546875" style="1" customWidth="1"/>
    <col min="1027" max="1027" width="9.140625" style="1"/>
    <col min="1028" max="1029" width="19.42578125" style="1" customWidth="1"/>
    <col min="1030" max="1030" width="15.140625" style="1" customWidth="1"/>
    <col min="1031" max="1031" width="30" style="1" customWidth="1"/>
    <col min="1032" max="1281" width="9.140625" style="1"/>
    <col min="1282" max="1282" width="30.85546875" style="1" customWidth="1"/>
    <col min="1283" max="1283" width="9.140625" style="1"/>
    <col min="1284" max="1285" width="19.42578125" style="1" customWidth="1"/>
    <col min="1286" max="1286" width="15.140625" style="1" customWidth="1"/>
    <col min="1287" max="1287" width="30" style="1" customWidth="1"/>
    <col min="1288" max="1537" width="9.140625" style="1"/>
    <col min="1538" max="1538" width="30.85546875" style="1" customWidth="1"/>
    <col min="1539" max="1539" width="9.140625" style="1"/>
    <col min="1540" max="1541" width="19.42578125" style="1" customWidth="1"/>
    <col min="1542" max="1542" width="15.140625" style="1" customWidth="1"/>
    <col min="1543" max="1543" width="30" style="1" customWidth="1"/>
    <col min="1544" max="1793" width="9.140625" style="1"/>
    <col min="1794" max="1794" width="30.85546875" style="1" customWidth="1"/>
    <col min="1795" max="1795" width="9.140625" style="1"/>
    <col min="1796" max="1797" width="19.42578125" style="1" customWidth="1"/>
    <col min="1798" max="1798" width="15.140625" style="1" customWidth="1"/>
    <col min="1799" max="1799" width="30" style="1" customWidth="1"/>
    <col min="1800" max="2049" width="9.140625" style="1"/>
    <col min="2050" max="2050" width="30.85546875" style="1" customWidth="1"/>
    <col min="2051" max="2051" width="9.140625" style="1"/>
    <col min="2052" max="2053" width="19.42578125" style="1" customWidth="1"/>
    <col min="2054" max="2054" width="15.140625" style="1" customWidth="1"/>
    <col min="2055" max="2055" width="30" style="1" customWidth="1"/>
    <col min="2056" max="2305" width="9.140625" style="1"/>
    <col min="2306" max="2306" width="30.85546875" style="1" customWidth="1"/>
    <col min="2307" max="2307" width="9.140625" style="1"/>
    <col min="2308" max="2309" width="19.42578125" style="1" customWidth="1"/>
    <col min="2310" max="2310" width="15.140625" style="1" customWidth="1"/>
    <col min="2311" max="2311" width="30" style="1" customWidth="1"/>
    <col min="2312" max="2561" width="9.140625" style="1"/>
    <col min="2562" max="2562" width="30.85546875" style="1" customWidth="1"/>
    <col min="2563" max="2563" width="9.140625" style="1"/>
    <col min="2564" max="2565" width="19.42578125" style="1" customWidth="1"/>
    <col min="2566" max="2566" width="15.140625" style="1" customWidth="1"/>
    <col min="2567" max="2567" width="30" style="1" customWidth="1"/>
    <col min="2568" max="2817" width="9.140625" style="1"/>
    <col min="2818" max="2818" width="30.85546875" style="1" customWidth="1"/>
    <col min="2819" max="2819" width="9.140625" style="1"/>
    <col min="2820" max="2821" width="19.42578125" style="1" customWidth="1"/>
    <col min="2822" max="2822" width="15.140625" style="1" customWidth="1"/>
    <col min="2823" max="2823" width="30" style="1" customWidth="1"/>
    <col min="2824" max="3073" width="9.140625" style="1"/>
    <col min="3074" max="3074" width="30.85546875" style="1" customWidth="1"/>
    <col min="3075" max="3075" width="9.140625" style="1"/>
    <col min="3076" max="3077" width="19.42578125" style="1" customWidth="1"/>
    <col min="3078" max="3078" width="15.140625" style="1" customWidth="1"/>
    <col min="3079" max="3079" width="30" style="1" customWidth="1"/>
    <col min="3080" max="3329" width="9.140625" style="1"/>
    <col min="3330" max="3330" width="30.85546875" style="1" customWidth="1"/>
    <col min="3331" max="3331" width="9.140625" style="1"/>
    <col min="3332" max="3333" width="19.42578125" style="1" customWidth="1"/>
    <col min="3334" max="3334" width="15.140625" style="1" customWidth="1"/>
    <col min="3335" max="3335" width="30" style="1" customWidth="1"/>
    <col min="3336" max="3585" width="9.140625" style="1"/>
    <col min="3586" max="3586" width="30.85546875" style="1" customWidth="1"/>
    <col min="3587" max="3587" width="9.140625" style="1"/>
    <col min="3588" max="3589" width="19.42578125" style="1" customWidth="1"/>
    <col min="3590" max="3590" width="15.140625" style="1" customWidth="1"/>
    <col min="3591" max="3591" width="30" style="1" customWidth="1"/>
    <col min="3592" max="3841" width="9.140625" style="1"/>
    <col min="3842" max="3842" width="30.85546875" style="1" customWidth="1"/>
    <col min="3843" max="3843" width="9.140625" style="1"/>
    <col min="3844" max="3845" width="19.42578125" style="1" customWidth="1"/>
    <col min="3846" max="3846" width="15.140625" style="1" customWidth="1"/>
    <col min="3847" max="3847" width="30" style="1" customWidth="1"/>
    <col min="3848" max="4097" width="9.140625" style="1"/>
    <col min="4098" max="4098" width="30.85546875" style="1" customWidth="1"/>
    <col min="4099" max="4099" width="9.140625" style="1"/>
    <col min="4100" max="4101" width="19.42578125" style="1" customWidth="1"/>
    <col min="4102" max="4102" width="15.140625" style="1" customWidth="1"/>
    <col min="4103" max="4103" width="30" style="1" customWidth="1"/>
    <col min="4104" max="4353" width="9.140625" style="1"/>
    <col min="4354" max="4354" width="30.85546875" style="1" customWidth="1"/>
    <col min="4355" max="4355" width="9.140625" style="1"/>
    <col min="4356" max="4357" width="19.42578125" style="1" customWidth="1"/>
    <col min="4358" max="4358" width="15.140625" style="1" customWidth="1"/>
    <col min="4359" max="4359" width="30" style="1" customWidth="1"/>
    <col min="4360" max="4609" width="9.140625" style="1"/>
    <col min="4610" max="4610" width="30.85546875" style="1" customWidth="1"/>
    <col min="4611" max="4611" width="9.140625" style="1"/>
    <col min="4612" max="4613" width="19.42578125" style="1" customWidth="1"/>
    <col min="4614" max="4614" width="15.140625" style="1" customWidth="1"/>
    <col min="4615" max="4615" width="30" style="1" customWidth="1"/>
    <col min="4616" max="4865" width="9.140625" style="1"/>
    <col min="4866" max="4866" width="30.85546875" style="1" customWidth="1"/>
    <col min="4867" max="4867" width="9.140625" style="1"/>
    <col min="4868" max="4869" width="19.42578125" style="1" customWidth="1"/>
    <col min="4870" max="4870" width="15.140625" style="1" customWidth="1"/>
    <col min="4871" max="4871" width="30" style="1" customWidth="1"/>
    <col min="4872" max="5121" width="9.140625" style="1"/>
    <col min="5122" max="5122" width="30.85546875" style="1" customWidth="1"/>
    <col min="5123" max="5123" width="9.140625" style="1"/>
    <col min="5124" max="5125" width="19.42578125" style="1" customWidth="1"/>
    <col min="5126" max="5126" width="15.140625" style="1" customWidth="1"/>
    <col min="5127" max="5127" width="30" style="1" customWidth="1"/>
    <col min="5128" max="5377" width="9.140625" style="1"/>
    <col min="5378" max="5378" width="30.85546875" style="1" customWidth="1"/>
    <col min="5379" max="5379" width="9.140625" style="1"/>
    <col min="5380" max="5381" width="19.42578125" style="1" customWidth="1"/>
    <col min="5382" max="5382" width="15.140625" style="1" customWidth="1"/>
    <col min="5383" max="5383" width="30" style="1" customWidth="1"/>
    <col min="5384" max="5633" width="9.140625" style="1"/>
    <col min="5634" max="5634" width="30.85546875" style="1" customWidth="1"/>
    <col min="5635" max="5635" width="9.140625" style="1"/>
    <col min="5636" max="5637" width="19.42578125" style="1" customWidth="1"/>
    <col min="5638" max="5638" width="15.140625" style="1" customWidth="1"/>
    <col min="5639" max="5639" width="30" style="1" customWidth="1"/>
    <col min="5640" max="5889" width="9.140625" style="1"/>
    <col min="5890" max="5890" width="30.85546875" style="1" customWidth="1"/>
    <col min="5891" max="5891" width="9.140625" style="1"/>
    <col min="5892" max="5893" width="19.42578125" style="1" customWidth="1"/>
    <col min="5894" max="5894" width="15.140625" style="1" customWidth="1"/>
    <col min="5895" max="5895" width="30" style="1" customWidth="1"/>
    <col min="5896" max="6145" width="9.140625" style="1"/>
    <col min="6146" max="6146" width="30.85546875" style="1" customWidth="1"/>
    <col min="6147" max="6147" width="9.140625" style="1"/>
    <col min="6148" max="6149" width="19.42578125" style="1" customWidth="1"/>
    <col min="6150" max="6150" width="15.140625" style="1" customWidth="1"/>
    <col min="6151" max="6151" width="30" style="1" customWidth="1"/>
    <col min="6152" max="6401" width="9.140625" style="1"/>
    <col min="6402" max="6402" width="30.85546875" style="1" customWidth="1"/>
    <col min="6403" max="6403" width="9.140625" style="1"/>
    <col min="6404" max="6405" width="19.42578125" style="1" customWidth="1"/>
    <col min="6406" max="6406" width="15.140625" style="1" customWidth="1"/>
    <col min="6407" max="6407" width="30" style="1" customWidth="1"/>
    <col min="6408" max="6657" width="9.140625" style="1"/>
    <col min="6658" max="6658" width="30.85546875" style="1" customWidth="1"/>
    <col min="6659" max="6659" width="9.140625" style="1"/>
    <col min="6660" max="6661" width="19.42578125" style="1" customWidth="1"/>
    <col min="6662" max="6662" width="15.140625" style="1" customWidth="1"/>
    <col min="6663" max="6663" width="30" style="1" customWidth="1"/>
    <col min="6664" max="6913" width="9.140625" style="1"/>
    <col min="6914" max="6914" width="30.85546875" style="1" customWidth="1"/>
    <col min="6915" max="6915" width="9.140625" style="1"/>
    <col min="6916" max="6917" width="19.42578125" style="1" customWidth="1"/>
    <col min="6918" max="6918" width="15.140625" style="1" customWidth="1"/>
    <col min="6919" max="6919" width="30" style="1" customWidth="1"/>
    <col min="6920" max="7169" width="9.140625" style="1"/>
    <col min="7170" max="7170" width="30.85546875" style="1" customWidth="1"/>
    <col min="7171" max="7171" width="9.140625" style="1"/>
    <col min="7172" max="7173" width="19.42578125" style="1" customWidth="1"/>
    <col min="7174" max="7174" width="15.140625" style="1" customWidth="1"/>
    <col min="7175" max="7175" width="30" style="1" customWidth="1"/>
    <col min="7176" max="7425" width="9.140625" style="1"/>
    <col min="7426" max="7426" width="30.85546875" style="1" customWidth="1"/>
    <col min="7427" max="7427" width="9.140625" style="1"/>
    <col min="7428" max="7429" width="19.42578125" style="1" customWidth="1"/>
    <col min="7430" max="7430" width="15.140625" style="1" customWidth="1"/>
    <col min="7431" max="7431" width="30" style="1" customWidth="1"/>
    <col min="7432" max="7681" width="9.140625" style="1"/>
    <col min="7682" max="7682" width="30.85546875" style="1" customWidth="1"/>
    <col min="7683" max="7683" width="9.140625" style="1"/>
    <col min="7684" max="7685" width="19.42578125" style="1" customWidth="1"/>
    <col min="7686" max="7686" width="15.140625" style="1" customWidth="1"/>
    <col min="7687" max="7687" width="30" style="1" customWidth="1"/>
    <col min="7688" max="7937" width="9.140625" style="1"/>
    <col min="7938" max="7938" width="30.85546875" style="1" customWidth="1"/>
    <col min="7939" max="7939" width="9.140625" style="1"/>
    <col min="7940" max="7941" width="19.42578125" style="1" customWidth="1"/>
    <col min="7942" max="7942" width="15.140625" style="1" customWidth="1"/>
    <col min="7943" max="7943" width="30" style="1" customWidth="1"/>
    <col min="7944" max="8193" width="9.140625" style="1"/>
    <col min="8194" max="8194" width="30.85546875" style="1" customWidth="1"/>
    <col min="8195" max="8195" width="9.140625" style="1"/>
    <col min="8196" max="8197" width="19.42578125" style="1" customWidth="1"/>
    <col min="8198" max="8198" width="15.140625" style="1" customWidth="1"/>
    <col min="8199" max="8199" width="30" style="1" customWidth="1"/>
    <col min="8200" max="8449" width="9.140625" style="1"/>
    <col min="8450" max="8450" width="30.85546875" style="1" customWidth="1"/>
    <col min="8451" max="8451" width="9.140625" style="1"/>
    <col min="8452" max="8453" width="19.42578125" style="1" customWidth="1"/>
    <col min="8454" max="8454" width="15.140625" style="1" customWidth="1"/>
    <col min="8455" max="8455" width="30" style="1" customWidth="1"/>
    <col min="8456" max="8705" width="9.140625" style="1"/>
    <col min="8706" max="8706" width="30.85546875" style="1" customWidth="1"/>
    <col min="8707" max="8707" width="9.140625" style="1"/>
    <col min="8708" max="8709" width="19.42578125" style="1" customWidth="1"/>
    <col min="8710" max="8710" width="15.140625" style="1" customWidth="1"/>
    <col min="8711" max="8711" width="30" style="1" customWidth="1"/>
    <col min="8712" max="8961" width="9.140625" style="1"/>
    <col min="8962" max="8962" width="30.85546875" style="1" customWidth="1"/>
    <col min="8963" max="8963" width="9.140625" style="1"/>
    <col min="8964" max="8965" width="19.42578125" style="1" customWidth="1"/>
    <col min="8966" max="8966" width="15.140625" style="1" customWidth="1"/>
    <col min="8967" max="8967" width="30" style="1" customWidth="1"/>
    <col min="8968" max="9217" width="9.140625" style="1"/>
    <col min="9218" max="9218" width="30.85546875" style="1" customWidth="1"/>
    <col min="9219" max="9219" width="9.140625" style="1"/>
    <col min="9220" max="9221" width="19.42578125" style="1" customWidth="1"/>
    <col min="9222" max="9222" width="15.140625" style="1" customWidth="1"/>
    <col min="9223" max="9223" width="30" style="1" customWidth="1"/>
    <col min="9224" max="9473" width="9.140625" style="1"/>
    <col min="9474" max="9474" width="30.85546875" style="1" customWidth="1"/>
    <col min="9475" max="9475" width="9.140625" style="1"/>
    <col min="9476" max="9477" width="19.42578125" style="1" customWidth="1"/>
    <col min="9478" max="9478" width="15.140625" style="1" customWidth="1"/>
    <col min="9479" max="9479" width="30" style="1" customWidth="1"/>
    <col min="9480" max="9729" width="9.140625" style="1"/>
    <col min="9730" max="9730" width="30.85546875" style="1" customWidth="1"/>
    <col min="9731" max="9731" width="9.140625" style="1"/>
    <col min="9732" max="9733" width="19.42578125" style="1" customWidth="1"/>
    <col min="9734" max="9734" width="15.140625" style="1" customWidth="1"/>
    <col min="9735" max="9735" width="30" style="1" customWidth="1"/>
    <col min="9736" max="9985" width="9.140625" style="1"/>
    <col min="9986" max="9986" width="30.85546875" style="1" customWidth="1"/>
    <col min="9987" max="9987" width="9.140625" style="1"/>
    <col min="9988" max="9989" width="19.42578125" style="1" customWidth="1"/>
    <col min="9990" max="9990" width="15.140625" style="1" customWidth="1"/>
    <col min="9991" max="9991" width="30" style="1" customWidth="1"/>
    <col min="9992" max="10241" width="9.140625" style="1"/>
    <col min="10242" max="10242" width="30.85546875" style="1" customWidth="1"/>
    <col min="10243" max="10243" width="9.140625" style="1"/>
    <col min="10244" max="10245" width="19.42578125" style="1" customWidth="1"/>
    <col min="10246" max="10246" width="15.140625" style="1" customWidth="1"/>
    <col min="10247" max="10247" width="30" style="1" customWidth="1"/>
    <col min="10248" max="10497" width="9.140625" style="1"/>
    <col min="10498" max="10498" width="30.85546875" style="1" customWidth="1"/>
    <col min="10499" max="10499" width="9.140625" style="1"/>
    <col min="10500" max="10501" width="19.42578125" style="1" customWidth="1"/>
    <col min="10502" max="10502" width="15.140625" style="1" customWidth="1"/>
    <col min="10503" max="10503" width="30" style="1" customWidth="1"/>
    <col min="10504" max="10753" width="9.140625" style="1"/>
    <col min="10754" max="10754" width="30.85546875" style="1" customWidth="1"/>
    <col min="10755" max="10755" width="9.140625" style="1"/>
    <col min="10756" max="10757" width="19.42578125" style="1" customWidth="1"/>
    <col min="10758" max="10758" width="15.140625" style="1" customWidth="1"/>
    <col min="10759" max="10759" width="30" style="1" customWidth="1"/>
    <col min="10760" max="11009" width="9.140625" style="1"/>
    <col min="11010" max="11010" width="30.85546875" style="1" customWidth="1"/>
    <col min="11011" max="11011" width="9.140625" style="1"/>
    <col min="11012" max="11013" width="19.42578125" style="1" customWidth="1"/>
    <col min="11014" max="11014" width="15.140625" style="1" customWidth="1"/>
    <col min="11015" max="11015" width="30" style="1" customWidth="1"/>
    <col min="11016" max="11265" width="9.140625" style="1"/>
    <col min="11266" max="11266" width="30.85546875" style="1" customWidth="1"/>
    <col min="11267" max="11267" width="9.140625" style="1"/>
    <col min="11268" max="11269" width="19.42578125" style="1" customWidth="1"/>
    <col min="11270" max="11270" width="15.140625" style="1" customWidth="1"/>
    <col min="11271" max="11271" width="30" style="1" customWidth="1"/>
    <col min="11272" max="11521" width="9.140625" style="1"/>
    <col min="11522" max="11522" width="30.85546875" style="1" customWidth="1"/>
    <col min="11523" max="11523" width="9.140625" style="1"/>
    <col min="11524" max="11525" width="19.42578125" style="1" customWidth="1"/>
    <col min="11526" max="11526" width="15.140625" style="1" customWidth="1"/>
    <col min="11527" max="11527" width="30" style="1" customWidth="1"/>
    <col min="11528" max="11777" width="9.140625" style="1"/>
    <col min="11778" max="11778" width="30.85546875" style="1" customWidth="1"/>
    <col min="11779" max="11779" width="9.140625" style="1"/>
    <col min="11780" max="11781" width="19.42578125" style="1" customWidth="1"/>
    <col min="11782" max="11782" width="15.140625" style="1" customWidth="1"/>
    <col min="11783" max="11783" width="30" style="1" customWidth="1"/>
    <col min="11784" max="12033" width="9.140625" style="1"/>
    <col min="12034" max="12034" width="30.85546875" style="1" customWidth="1"/>
    <col min="12035" max="12035" width="9.140625" style="1"/>
    <col min="12036" max="12037" width="19.42578125" style="1" customWidth="1"/>
    <col min="12038" max="12038" width="15.140625" style="1" customWidth="1"/>
    <col min="12039" max="12039" width="30" style="1" customWidth="1"/>
    <col min="12040" max="12289" width="9.140625" style="1"/>
    <col min="12290" max="12290" width="30.85546875" style="1" customWidth="1"/>
    <col min="12291" max="12291" width="9.140625" style="1"/>
    <col min="12292" max="12293" width="19.42578125" style="1" customWidth="1"/>
    <col min="12294" max="12294" width="15.140625" style="1" customWidth="1"/>
    <col min="12295" max="12295" width="30" style="1" customWidth="1"/>
    <col min="12296" max="12545" width="9.140625" style="1"/>
    <col min="12546" max="12546" width="30.85546875" style="1" customWidth="1"/>
    <col min="12547" max="12547" width="9.140625" style="1"/>
    <col min="12548" max="12549" width="19.42578125" style="1" customWidth="1"/>
    <col min="12550" max="12550" width="15.140625" style="1" customWidth="1"/>
    <col min="12551" max="12551" width="30" style="1" customWidth="1"/>
    <col min="12552" max="12801" width="9.140625" style="1"/>
    <col min="12802" max="12802" width="30.85546875" style="1" customWidth="1"/>
    <col min="12803" max="12803" width="9.140625" style="1"/>
    <col min="12804" max="12805" width="19.42578125" style="1" customWidth="1"/>
    <col min="12806" max="12806" width="15.140625" style="1" customWidth="1"/>
    <col min="12807" max="12807" width="30" style="1" customWidth="1"/>
    <col min="12808" max="13057" width="9.140625" style="1"/>
    <col min="13058" max="13058" width="30.85546875" style="1" customWidth="1"/>
    <col min="13059" max="13059" width="9.140625" style="1"/>
    <col min="13060" max="13061" width="19.42578125" style="1" customWidth="1"/>
    <col min="13062" max="13062" width="15.140625" style="1" customWidth="1"/>
    <col min="13063" max="13063" width="30" style="1" customWidth="1"/>
    <col min="13064" max="13313" width="9.140625" style="1"/>
    <col min="13314" max="13314" width="30.85546875" style="1" customWidth="1"/>
    <col min="13315" max="13315" width="9.140625" style="1"/>
    <col min="13316" max="13317" width="19.42578125" style="1" customWidth="1"/>
    <col min="13318" max="13318" width="15.140625" style="1" customWidth="1"/>
    <col min="13319" max="13319" width="30" style="1" customWidth="1"/>
    <col min="13320" max="13569" width="9.140625" style="1"/>
    <col min="13570" max="13570" width="30.85546875" style="1" customWidth="1"/>
    <col min="13571" max="13571" width="9.140625" style="1"/>
    <col min="13572" max="13573" width="19.42578125" style="1" customWidth="1"/>
    <col min="13574" max="13574" width="15.140625" style="1" customWidth="1"/>
    <col min="13575" max="13575" width="30" style="1" customWidth="1"/>
    <col min="13576" max="13825" width="9.140625" style="1"/>
    <col min="13826" max="13826" width="30.85546875" style="1" customWidth="1"/>
    <col min="13827" max="13827" width="9.140625" style="1"/>
    <col min="13828" max="13829" width="19.42578125" style="1" customWidth="1"/>
    <col min="13830" max="13830" width="15.140625" style="1" customWidth="1"/>
    <col min="13831" max="13831" width="30" style="1" customWidth="1"/>
    <col min="13832" max="14081" width="9.140625" style="1"/>
    <col min="14082" max="14082" width="30.85546875" style="1" customWidth="1"/>
    <col min="14083" max="14083" width="9.140625" style="1"/>
    <col min="14084" max="14085" width="19.42578125" style="1" customWidth="1"/>
    <col min="14086" max="14086" width="15.140625" style="1" customWidth="1"/>
    <col min="14087" max="14087" width="30" style="1" customWidth="1"/>
    <col min="14088" max="14337" width="9.140625" style="1"/>
    <col min="14338" max="14338" width="30.85546875" style="1" customWidth="1"/>
    <col min="14339" max="14339" width="9.140625" style="1"/>
    <col min="14340" max="14341" width="19.42578125" style="1" customWidth="1"/>
    <col min="14342" max="14342" width="15.140625" style="1" customWidth="1"/>
    <col min="14343" max="14343" width="30" style="1" customWidth="1"/>
    <col min="14344" max="14593" width="9.140625" style="1"/>
    <col min="14594" max="14594" width="30.85546875" style="1" customWidth="1"/>
    <col min="14595" max="14595" width="9.140625" style="1"/>
    <col min="14596" max="14597" width="19.42578125" style="1" customWidth="1"/>
    <col min="14598" max="14598" width="15.140625" style="1" customWidth="1"/>
    <col min="14599" max="14599" width="30" style="1" customWidth="1"/>
    <col min="14600" max="14849" width="9.140625" style="1"/>
    <col min="14850" max="14850" width="30.85546875" style="1" customWidth="1"/>
    <col min="14851" max="14851" width="9.140625" style="1"/>
    <col min="14852" max="14853" width="19.42578125" style="1" customWidth="1"/>
    <col min="14854" max="14854" width="15.140625" style="1" customWidth="1"/>
    <col min="14855" max="14855" width="30" style="1" customWidth="1"/>
    <col min="14856" max="15105" width="9.140625" style="1"/>
    <col min="15106" max="15106" width="30.85546875" style="1" customWidth="1"/>
    <col min="15107" max="15107" width="9.140625" style="1"/>
    <col min="15108" max="15109" width="19.42578125" style="1" customWidth="1"/>
    <col min="15110" max="15110" width="15.140625" style="1" customWidth="1"/>
    <col min="15111" max="15111" width="30" style="1" customWidth="1"/>
    <col min="15112" max="15361" width="9.140625" style="1"/>
    <col min="15362" max="15362" width="30.85546875" style="1" customWidth="1"/>
    <col min="15363" max="15363" width="9.140625" style="1"/>
    <col min="15364" max="15365" width="19.42578125" style="1" customWidth="1"/>
    <col min="15366" max="15366" width="15.140625" style="1" customWidth="1"/>
    <col min="15367" max="15367" width="30" style="1" customWidth="1"/>
    <col min="15368" max="15617" width="9.140625" style="1"/>
    <col min="15618" max="15618" width="30.85546875" style="1" customWidth="1"/>
    <col min="15619" max="15619" width="9.140625" style="1"/>
    <col min="15620" max="15621" width="19.42578125" style="1" customWidth="1"/>
    <col min="15622" max="15622" width="15.140625" style="1" customWidth="1"/>
    <col min="15623" max="15623" width="30" style="1" customWidth="1"/>
    <col min="15624" max="15873" width="9.140625" style="1"/>
    <col min="15874" max="15874" width="30.85546875" style="1" customWidth="1"/>
    <col min="15875" max="15875" width="9.140625" style="1"/>
    <col min="15876" max="15877" width="19.42578125" style="1" customWidth="1"/>
    <col min="15878" max="15878" width="15.140625" style="1" customWidth="1"/>
    <col min="15879" max="15879" width="30" style="1" customWidth="1"/>
    <col min="15880" max="16129" width="9.140625" style="1"/>
    <col min="16130" max="16130" width="30.85546875" style="1" customWidth="1"/>
    <col min="16131" max="16131" width="9.140625" style="1"/>
    <col min="16132" max="16133" width="19.42578125" style="1" customWidth="1"/>
    <col min="16134" max="16134" width="15.140625" style="1" customWidth="1"/>
    <col min="16135" max="16135" width="30" style="1" customWidth="1"/>
    <col min="16136" max="16384" width="9.140625" style="1"/>
  </cols>
  <sheetData>
    <row r="1" spans="1:8" ht="15.75" customHeight="1"/>
    <row r="2" spans="1:8">
      <c r="A2" s="4" t="s">
        <v>0</v>
      </c>
      <c r="B2" s="4"/>
      <c r="C2" s="4"/>
      <c r="D2" s="4"/>
      <c r="E2" s="4"/>
      <c r="F2" s="4"/>
      <c r="G2" s="4"/>
    </row>
    <row r="3" spans="1:8" ht="15" customHeight="1">
      <c r="A3" s="5" t="s">
        <v>234</v>
      </c>
      <c r="B3" s="5"/>
      <c r="C3" s="5"/>
      <c r="D3" s="5"/>
      <c r="E3" s="5"/>
      <c r="F3" s="5"/>
      <c r="G3" s="5"/>
    </row>
    <row r="4" spans="1:8" ht="15.75" customHeight="1"/>
    <row r="5" spans="1:8" ht="15.75" customHeight="1">
      <c r="A5" s="6" t="s">
        <v>2</v>
      </c>
      <c r="B5" s="7" t="s">
        <v>3</v>
      </c>
      <c r="C5" s="7" t="s">
        <v>4</v>
      </c>
      <c r="D5" s="8" t="s">
        <v>235</v>
      </c>
      <c r="E5" s="6" t="s">
        <v>6</v>
      </c>
      <c r="F5" s="66" t="s">
        <v>7</v>
      </c>
      <c r="G5" s="9" t="s">
        <v>8</v>
      </c>
    </row>
    <row r="6" spans="1:8" ht="39.75" customHeight="1">
      <c r="A6" s="10"/>
      <c r="B6" s="7"/>
      <c r="C6" s="7"/>
      <c r="D6" s="11"/>
      <c r="E6" s="12"/>
      <c r="F6" s="67"/>
      <c r="G6" s="13"/>
    </row>
    <row r="7" spans="1:8">
      <c r="A7" s="14"/>
      <c r="B7" s="7"/>
      <c r="C7" s="7"/>
      <c r="D7" s="15"/>
      <c r="E7" s="16"/>
      <c r="F7" s="68"/>
      <c r="G7" s="17"/>
    </row>
    <row r="8" spans="1:8" ht="31.5" customHeight="1">
      <c r="A8" s="18" t="s">
        <v>9</v>
      </c>
      <c r="B8" s="19" t="s">
        <v>10</v>
      </c>
      <c r="C8" s="18" t="s">
        <v>11</v>
      </c>
      <c r="D8" s="20">
        <f>D9+D18+D24+D25+D29</f>
        <v>884729</v>
      </c>
      <c r="E8" s="20">
        <f>E9+E18+E24+E25+E29</f>
        <v>959279.5</v>
      </c>
      <c r="F8" s="22">
        <f>E8/D8*100</f>
        <v>108.42636558765453</v>
      </c>
      <c r="G8" s="23"/>
    </row>
    <row r="9" spans="1:8" ht="31.5" customHeight="1">
      <c r="A9" s="24" t="s">
        <v>12</v>
      </c>
      <c r="B9" s="19" t="s">
        <v>13</v>
      </c>
      <c r="C9" s="18" t="s">
        <v>11</v>
      </c>
      <c r="D9" s="20">
        <f>D11+D15+D16+D17</f>
        <v>150111</v>
      </c>
      <c r="E9" s="20">
        <f>E11+E15+E16+E17</f>
        <v>137092.29999999999</v>
      </c>
      <c r="F9" s="22">
        <f>E9/D9*100</f>
        <v>91.327284476154304</v>
      </c>
      <c r="G9" s="23"/>
    </row>
    <row r="10" spans="1:8" ht="15.75" customHeight="1">
      <c r="A10" s="25"/>
      <c r="B10" s="26" t="s">
        <v>14</v>
      </c>
      <c r="C10" s="27"/>
      <c r="D10" s="22"/>
      <c r="E10" s="20"/>
      <c r="F10" s="22"/>
      <c r="G10" s="23"/>
    </row>
    <row r="11" spans="1:8" ht="15.75" customHeight="1">
      <c r="A11" s="25" t="s">
        <v>15</v>
      </c>
      <c r="B11" s="28" t="s">
        <v>16</v>
      </c>
      <c r="C11" s="27" t="s">
        <v>11</v>
      </c>
      <c r="D11" s="22">
        <f>D12+D13+D14</f>
        <v>19067</v>
      </c>
      <c r="E11" s="22">
        <f>E12+E13+E14</f>
        <v>23735.300000000003</v>
      </c>
      <c r="F11" s="22">
        <f>E11/D11*100</f>
        <v>124.4836628730267</v>
      </c>
      <c r="G11" s="23"/>
    </row>
    <row r="12" spans="1:8" ht="135">
      <c r="A12" s="30" t="s">
        <v>17</v>
      </c>
      <c r="B12" s="26" t="s">
        <v>18</v>
      </c>
      <c r="C12" s="27" t="s">
        <v>11</v>
      </c>
      <c r="D12" s="22">
        <v>3931</v>
      </c>
      <c r="E12" s="22">
        <v>3859.9</v>
      </c>
      <c r="F12" s="22">
        <f>E12/D12*100</f>
        <v>98.191299923683545</v>
      </c>
      <c r="G12" s="23" t="s">
        <v>236</v>
      </c>
    </row>
    <row r="13" spans="1:8" ht="15.75" customHeight="1">
      <c r="A13" s="30" t="s">
        <v>20</v>
      </c>
      <c r="B13" s="26" t="s">
        <v>21</v>
      </c>
      <c r="C13" s="27" t="s">
        <v>11</v>
      </c>
      <c r="D13" s="22">
        <v>0</v>
      </c>
      <c r="E13" s="22">
        <v>0</v>
      </c>
      <c r="F13" s="22"/>
      <c r="G13" s="23"/>
    </row>
    <row r="14" spans="1:8" ht="60">
      <c r="A14" s="30" t="s">
        <v>22</v>
      </c>
      <c r="B14" s="26" t="s">
        <v>23</v>
      </c>
      <c r="C14" s="27" t="s">
        <v>11</v>
      </c>
      <c r="D14" s="22">
        <v>15136</v>
      </c>
      <c r="E14" s="22">
        <v>19875.400000000001</v>
      </c>
      <c r="F14" s="22">
        <f>E14/D14*100</f>
        <v>131.31210359408036</v>
      </c>
      <c r="G14" s="23" t="s">
        <v>24</v>
      </c>
    </row>
    <row r="15" spans="1:8" ht="105">
      <c r="A15" s="25" t="s">
        <v>25</v>
      </c>
      <c r="B15" s="28" t="s">
        <v>26</v>
      </c>
      <c r="C15" s="27" t="s">
        <v>11</v>
      </c>
      <c r="D15" s="22">
        <v>35260</v>
      </c>
      <c r="E15" s="22">
        <v>27648.1</v>
      </c>
      <c r="F15" s="22">
        <f>E15/D15*100</f>
        <v>78.412081678956326</v>
      </c>
      <c r="G15" s="23" t="s">
        <v>237</v>
      </c>
    </row>
    <row r="16" spans="1:8" ht="105">
      <c r="A16" s="25" t="s">
        <v>28</v>
      </c>
      <c r="B16" s="28" t="s">
        <v>29</v>
      </c>
      <c r="C16" s="27" t="s">
        <v>11</v>
      </c>
      <c r="D16" s="22">
        <v>9522</v>
      </c>
      <c r="E16" s="22">
        <v>8405</v>
      </c>
      <c r="F16" s="22">
        <f>E16/D16*100</f>
        <v>88.269271161520692</v>
      </c>
      <c r="G16" s="23" t="s">
        <v>238</v>
      </c>
      <c r="H16" s="69" t="s">
        <v>239</v>
      </c>
    </row>
    <row r="17" spans="1:7" ht="225">
      <c r="A17" s="25" t="s">
        <v>31</v>
      </c>
      <c r="B17" s="28" t="s">
        <v>32</v>
      </c>
      <c r="C17" s="27" t="s">
        <v>11</v>
      </c>
      <c r="D17" s="22">
        <v>86262</v>
      </c>
      <c r="E17" s="22">
        <v>77303.899999999994</v>
      </c>
      <c r="F17" s="22">
        <f>E17/D17*100</f>
        <v>89.615241937353645</v>
      </c>
      <c r="G17" s="23" t="s">
        <v>33</v>
      </c>
    </row>
    <row r="18" spans="1:7" ht="31.5" customHeight="1">
      <c r="A18" s="24" t="s">
        <v>34</v>
      </c>
      <c r="B18" s="19" t="s">
        <v>35</v>
      </c>
      <c r="C18" s="18" t="s">
        <v>11</v>
      </c>
      <c r="D18" s="20">
        <f>D20+D21+D22+D23</f>
        <v>521376</v>
      </c>
      <c r="E18" s="20">
        <f>E20+E21+E22+E23</f>
        <v>494228.59999999992</v>
      </c>
      <c r="F18" s="22">
        <f>E18/D18*100</f>
        <v>94.793124347879441</v>
      </c>
      <c r="G18" s="23"/>
    </row>
    <row r="19" spans="1:7">
      <c r="A19" s="25"/>
      <c r="B19" s="26" t="s">
        <v>14</v>
      </c>
      <c r="C19" s="27"/>
      <c r="D19" s="22"/>
      <c r="E19" s="20"/>
      <c r="F19" s="22"/>
      <c r="G19" s="23"/>
    </row>
    <row r="20" spans="1:7" ht="45">
      <c r="A20" s="25" t="s">
        <v>36</v>
      </c>
      <c r="B20" s="28" t="s">
        <v>37</v>
      </c>
      <c r="C20" s="27" t="s">
        <v>11</v>
      </c>
      <c r="D20" s="22">
        <v>470010</v>
      </c>
      <c r="E20" s="22">
        <v>444430.3</v>
      </c>
      <c r="F20" s="22">
        <f t="shared" ref="F20:F25" si="0">E20/D20*100</f>
        <v>94.557626433480138</v>
      </c>
      <c r="G20" s="23" t="s">
        <v>38</v>
      </c>
    </row>
    <row r="21" spans="1:7" ht="25.5">
      <c r="A21" s="25" t="s">
        <v>39</v>
      </c>
      <c r="B21" s="28" t="s">
        <v>40</v>
      </c>
      <c r="C21" s="27" t="s">
        <v>11</v>
      </c>
      <c r="D21" s="22">
        <v>39763</v>
      </c>
      <c r="E21" s="22">
        <v>38418.1</v>
      </c>
      <c r="F21" s="22">
        <f t="shared" si="0"/>
        <v>96.617709931343214</v>
      </c>
      <c r="G21" s="23"/>
    </row>
    <row r="22" spans="1:7" ht="25.5">
      <c r="A22" s="25" t="s">
        <v>41</v>
      </c>
      <c r="B22" s="31" t="s">
        <v>42</v>
      </c>
      <c r="C22" s="27" t="s">
        <v>11</v>
      </c>
      <c r="D22" s="22">
        <v>3030</v>
      </c>
      <c r="E22" s="22">
        <v>2963.1</v>
      </c>
      <c r="F22" s="22">
        <f t="shared" si="0"/>
        <v>97.792079207920793</v>
      </c>
      <c r="G22" s="23"/>
    </row>
    <row r="23" spans="1:7" ht="25.5">
      <c r="A23" s="25" t="s">
        <v>43</v>
      </c>
      <c r="B23" s="31" t="s">
        <v>44</v>
      </c>
      <c r="C23" s="27" t="s">
        <v>11</v>
      </c>
      <c r="D23" s="22">
        <v>8573</v>
      </c>
      <c r="E23" s="22">
        <v>8417.1</v>
      </c>
      <c r="F23" s="22">
        <f t="shared" si="0"/>
        <v>98.181500058322641</v>
      </c>
      <c r="G23" s="23"/>
    </row>
    <row r="24" spans="1:7" ht="30">
      <c r="A24" s="24" t="s">
        <v>45</v>
      </c>
      <c r="B24" s="19" t="s">
        <v>46</v>
      </c>
      <c r="C24" s="18" t="s">
        <v>11</v>
      </c>
      <c r="D24" s="20">
        <v>113132</v>
      </c>
      <c r="E24" s="22">
        <v>180012.79999999999</v>
      </c>
      <c r="F24" s="22">
        <f t="shared" si="0"/>
        <v>159.11749107237563</v>
      </c>
      <c r="G24" s="23" t="s">
        <v>47</v>
      </c>
    </row>
    <row r="25" spans="1:7" ht="105">
      <c r="A25" s="24" t="s">
        <v>48</v>
      </c>
      <c r="B25" s="19" t="s">
        <v>49</v>
      </c>
      <c r="C25" s="18" t="s">
        <v>11</v>
      </c>
      <c r="D25" s="36">
        <v>62861</v>
      </c>
      <c r="E25" s="20">
        <f>E27+E28</f>
        <v>107419</v>
      </c>
      <c r="F25" s="22">
        <f t="shared" si="0"/>
        <v>170.88337761091935</v>
      </c>
      <c r="G25" s="23" t="s">
        <v>50</v>
      </c>
    </row>
    <row r="26" spans="1:7">
      <c r="A26" s="24"/>
      <c r="B26" s="26" t="s">
        <v>14</v>
      </c>
      <c r="C26" s="32"/>
      <c r="D26" s="38"/>
      <c r="E26" s="70">
        <f>E24+E56+E92</f>
        <v>192566.99999999997</v>
      </c>
      <c r="F26" s="22"/>
      <c r="G26" s="23"/>
    </row>
    <row r="27" spans="1:7" ht="105">
      <c r="A27" s="24" t="s">
        <v>51</v>
      </c>
      <c r="B27" s="28" t="s">
        <v>52</v>
      </c>
      <c r="C27" s="27" t="s">
        <v>11</v>
      </c>
      <c r="D27" s="38">
        <v>45088</v>
      </c>
      <c r="E27" s="22">
        <v>58607</v>
      </c>
      <c r="F27" s="22">
        <f>E27/D27*100</f>
        <v>129.98358765081619</v>
      </c>
      <c r="G27" s="23" t="s">
        <v>240</v>
      </c>
    </row>
    <row r="28" spans="1:7" ht="105">
      <c r="A28" s="24" t="s">
        <v>53</v>
      </c>
      <c r="B28" s="28" t="s">
        <v>54</v>
      </c>
      <c r="C28" s="27" t="s">
        <v>11</v>
      </c>
      <c r="D28" s="38">
        <f>D25-D27</f>
        <v>17773</v>
      </c>
      <c r="E28" s="22">
        <v>48812</v>
      </c>
      <c r="F28" s="22"/>
      <c r="G28" s="23" t="s">
        <v>50</v>
      </c>
    </row>
    <row r="29" spans="1:7" ht="25.5">
      <c r="A29" s="24" t="s">
        <v>55</v>
      </c>
      <c r="B29" s="19" t="s">
        <v>56</v>
      </c>
      <c r="C29" s="18" t="s">
        <v>11</v>
      </c>
      <c r="D29" s="20">
        <f>D31+D32+D33+D34+D35+D36+D37+D38+D46+D47+D48</f>
        <v>37249</v>
      </c>
      <c r="E29" s="20">
        <f>E31+E32+E33+E34+E35+E36+E37+E38+E46+E47+E48</f>
        <v>40526.800000000003</v>
      </c>
      <c r="F29" s="22">
        <f>E29/D29*100</f>
        <v>108.79969932078714</v>
      </c>
      <c r="G29" s="23"/>
    </row>
    <row r="30" spans="1:7">
      <c r="A30" s="25"/>
      <c r="B30" s="26" t="s">
        <v>14</v>
      </c>
      <c r="C30" s="27"/>
      <c r="D30" s="38"/>
      <c r="E30" s="71">
        <f>E31+E63+E98</f>
        <v>6896.3</v>
      </c>
      <c r="F30" s="22"/>
      <c r="G30" s="23"/>
    </row>
    <row r="31" spans="1:7" ht="30">
      <c r="A31" s="25" t="s">
        <v>57</v>
      </c>
      <c r="B31" s="28" t="s">
        <v>58</v>
      </c>
      <c r="C31" s="27" t="s">
        <v>11</v>
      </c>
      <c r="D31" s="38">
        <v>4584</v>
      </c>
      <c r="E31" s="22">
        <v>4488.1000000000004</v>
      </c>
      <c r="F31" s="22">
        <f>E31/D31*100</f>
        <v>97.907940663176277</v>
      </c>
      <c r="G31" s="23" t="s">
        <v>59</v>
      </c>
    </row>
    <row r="32" spans="1:7" ht="30">
      <c r="A32" s="25" t="s">
        <v>60</v>
      </c>
      <c r="B32" s="28" t="s">
        <v>61</v>
      </c>
      <c r="C32" s="27" t="s">
        <v>11</v>
      </c>
      <c r="D32" s="38">
        <v>7943</v>
      </c>
      <c r="E32" s="22">
        <v>7200.4</v>
      </c>
      <c r="F32" s="22">
        <f>E32/D32*100</f>
        <v>90.650887573964496</v>
      </c>
      <c r="G32" s="23" t="s">
        <v>62</v>
      </c>
    </row>
    <row r="33" spans="1:7" ht="105">
      <c r="A33" s="25" t="s">
        <v>63</v>
      </c>
      <c r="B33" s="28" t="s">
        <v>64</v>
      </c>
      <c r="C33" s="27" t="s">
        <v>11</v>
      </c>
      <c r="D33" s="38">
        <v>243</v>
      </c>
      <c r="E33" s="22">
        <v>402.6</v>
      </c>
      <c r="F33" s="22">
        <f>E33/D33*100</f>
        <v>165.67901234567901</v>
      </c>
      <c r="G33" s="23" t="s">
        <v>65</v>
      </c>
    </row>
    <row r="34" spans="1:7" ht="60">
      <c r="A34" s="25" t="s">
        <v>66</v>
      </c>
      <c r="B34" s="28" t="s">
        <v>67</v>
      </c>
      <c r="C34" s="27" t="s">
        <v>11</v>
      </c>
      <c r="D34" s="38">
        <v>7601</v>
      </c>
      <c r="E34" s="22">
        <v>7690.7</v>
      </c>
      <c r="F34" s="22">
        <f>E34/D34*100</f>
        <v>101.18010788054204</v>
      </c>
      <c r="G34" s="23" t="s">
        <v>68</v>
      </c>
    </row>
    <row r="35" spans="1:7" ht="30">
      <c r="A35" s="25" t="s">
        <v>69</v>
      </c>
      <c r="B35" s="28" t="s">
        <v>70</v>
      </c>
      <c r="C35" s="27" t="s">
        <v>11</v>
      </c>
      <c r="D35" s="38">
        <v>0</v>
      </c>
      <c r="E35" s="22">
        <v>0</v>
      </c>
      <c r="F35" s="22"/>
      <c r="G35" s="23" t="s">
        <v>71</v>
      </c>
    </row>
    <row r="36" spans="1:7" ht="25.5">
      <c r="A36" s="25" t="s">
        <v>72</v>
      </c>
      <c r="B36" s="28" t="s">
        <v>73</v>
      </c>
      <c r="C36" s="27" t="s">
        <v>11</v>
      </c>
      <c r="D36" s="38">
        <v>222</v>
      </c>
      <c r="E36" s="22">
        <v>221.7</v>
      </c>
      <c r="F36" s="22">
        <f>E36/D36*100</f>
        <v>99.864864864864856</v>
      </c>
      <c r="G36" s="23"/>
    </row>
    <row r="37" spans="1:7" ht="135">
      <c r="A37" s="25" t="s">
        <v>74</v>
      </c>
      <c r="B37" s="28" t="s">
        <v>75</v>
      </c>
      <c r="C37" s="27" t="s">
        <v>11</v>
      </c>
      <c r="D37" s="38">
        <v>8582</v>
      </c>
      <c r="E37" s="22">
        <v>8156.3</v>
      </c>
      <c r="F37" s="22">
        <f>E37/D37*100</f>
        <v>95.039617804707532</v>
      </c>
      <c r="G37" s="23" t="s">
        <v>76</v>
      </c>
    </row>
    <row r="38" spans="1:7" ht="25.5">
      <c r="A38" s="35" t="s">
        <v>77</v>
      </c>
      <c r="B38" s="19" t="s">
        <v>78</v>
      </c>
      <c r="C38" s="18" t="s">
        <v>11</v>
      </c>
      <c r="D38" s="36">
        <f>D40+D41+D42+D43+D44+D45</f>
        <v>4568</v>
      </c>
      <c r="E38" s="36">
        <f>E40+E41+E42+E43+E44+E45</f>
        <v>4754.2</v>
      </c>
      <c r="F38" s="22">
        <f>E38/D38*100</f>
        <v>104.07618213660245</v>
      </c>
      <c r="G38" s="23"/>
    </row>
    <row r="39" spans="1:7">
      <c r="A39" s="25"/>
      <c r="B39" s="26" t="s">
        <v>14</v>
      </c>
      <c r="C39" s="27"/>
      <c r="D39" s="72"/>
      <c r="E39" s="20"/>
      <c r="F39" s="22"/>
      <c r="G39" s="23"/>
    </row>
    <row r="40" spans="1:7">
      <c r="A40" s="30" t="s">
        <v>79</v>
      </c>
      <c r="B40" s="28" t="s">
        <v>80</v>
      </c>
      <c r="C40" s="27" t="s">
        <v>11</v>
      </c>
      <c r="D40" s="38">
        <v>798</v>
      </c>
      <c r="E40" s="22">
        <v>971.7</v>
      </c>
      <c r="F40" s="22">
        <f t="shared" ref="F40:F46" si="1">E40/D40*100</f>
        <v>121.76691729323308</v>
      </c>
      <c r="G40" s="23"/>
    </row>
    <row r="41" spans="1:7" ht="60">
      <c r="A41" s="30" t="s">
        <v>81</v>
      </c>
      <c r="B41" s="28" t="s">
        <v>82</v>
      </c>
      <c r="C41" s="27" t="s">
        <v>11</v>
      </c>
      <c r="D41" s="38">
        <v>347</v>
      </c>
      <c r="E41" s="22">
        <v>289.39999999999998</v>
      </c>
      <c r="F41" s="22">
        <f t="shared" si="1"/>
        <v>83.400576368876074</v>
      </c>
      <c r="G41" s="23" t="s">
        <v>83</v>
      </c>
    </row>
    <row r="42" spans="1:7" ht="38.25">
      <c r="A42" s="30" t="s">
        <v>84</v>
      </c>
      <c r="B42" s="28" t="s">
        <v>85</v>
      </c>
      <c r="C42" s="27" t="s">
        <v>11</v>
      </c>
      <c r="D42" s="38">
        <v>633</v>
      </c>
      <c r="E42" s="22">
        <v>702.8</v>
      </c>
      <c r="F42" s="22">
        <f t="shared" si="1"/>
        <v>111.02685624012638</v>
      </c>
      <c r="G42" s="23" t="s">
        <v>62</v>
      </c>
    </row>
    <row r="43" spans="1:7" ht="33">
      <c r="A43" s="30" t="s">
        <v>86</v>
      </c>
      <c r="B43" s="28" t="s">
        <v>87</v>
      </c>
      <c r="C43" s="27" t="s">
        <v>11</v>
      </c>
      <c r="D43" s="38">
        <v>801</v>
      </c>
      <c r="E43" s="22">
        <v>778.3</v>
      </c>
      <c r="F43" s="22">
        <f t="shared" si="1"/>
        <v>97.166042446941319</v>
      </c>
      <c r="G43" s="40" t="s">
        <v>62</v>
      </c>
    </row>
    <row r="44" spans="1:7" ht="45">
      <c r="A44" s="30" t="s">
        <v>88</v>
      </c>
      <c r="B44" s="28" t="s">
        <v>89</v>
      </c>
      <c r="C44" s="27" t="s">
        <v>11</v>
      </c>
      <c r="D44" s="38">
        <v>994</v>
      </c>
      <c r="E44" s="22">
        <v>963.5</v>
      </c>
      <c r="F44" s="22">
        <f t="shared" si="1"/>
        <v>96.931589537223346</v>
      </c>
      <c r="G44" s="23" t="s">
        <v>90</v>
      </c>
    </row>
    <row r="45" spans="1:7" ht="30">
      <c r="A45" s="30" t="s">
        <v>91</v>
      </c>
      <c r="B45" s="28" t="s">
        <v>92</v>
      </c>
      <c r="C45" s="27" t="s">
        <v>11</v>
      </c>
      <c r="D45" s="38">
        <v>995</v>
      </c>
      <c r="E45" s="22">
        <v>1048.5</v>
      </c>
      <c r="F45" s="22">
        <f t="shared" si="1"/>
        <v>105.37688442211055</v>
      </c>
      <c r="G45" s="23" t="s">
        <v>62</v>
      </c>
    </row>
    <row r="46" spans="1:7" ht="135">
      <c r="A46" s="25" t="s">
        <v>93</v>
      </c>
      <c r="B46" s="28" t="s">
        <v>94</v>
      </c>
      <c r="C46" s="27" t="s">
        <v>11</v>
      </c>
      <c r="D46" s="38">
        <v>3506</v>
      </c>
      <c r="E46" s="22">
        <v>6581.3</v>
      </c>
      <c r="F46" s="22">
        <f t="shared" si="1"/>
        <v>187.71534512264688</v>
      </c>
      <c r="G46" s="23" t="s">
        <v>95</v>
      </c>
    </row>
    <row r="47" spans="1:7">
      <c r="A47" s="25" t="s">
        <v>96</v>
      </c>
      <c r="B47" s="28" t="s">
        <v>97</v>
      </c>
      <c r="C47" s="27" t="s">
        <v>11</v>
      </c>
      <c r="D47" s="38">
        <v>0</v>
      </c>
      <c r="E47" s="22">
        <v>553.9</v>
      </c>
      <c r="F47" s="22"/>
      <c r="G47" s="23"/>
    </row>
    <row r="48" spans="1:7">
      <c r="A48" s="25" t="s">
        <v>98</v>
      </c>
      <c r="B48" s="28" t="s">
        <v>99</v>
      </c>
      <c r="C48" s="27" t="s">
        <v>11</v>
      </c>
      <c r="D48" s="22">
        <v>0</v>
      </c>
      <c r="E48" s="22">
        <v>477.6</v>
      </c>
      <c r="F48" s="22"/>
      <c r="G48" s="23"/>
    </row>
    <row r="49" spans="1:7" ht="25.5">
      <c r="A49" s="35" t="s">
        <v>100</v>
      </c>
      <c r="B49" s="19" t="s">
        <v>101</v>
      </c>
      <c r="C49" s="18" t="s">
        <v>11</v>
      </c>
      <c r="D49" s="36">
        <f>D50+D86+D102</f>
        <v>357511</v>
      </c>
      <c r="E49" s="36">
        <f>E50+E86+E102</f>
        <v>293216.69999999995</v>
      </c>
      <c r="F49" s="22">
        <f>E49/D49*100</f>
        <v>82.016133769310585</v>
      </c>
      <c r="G49" s="23"/>
    </row>
    <row r="50" spans="1:7" ht="25.5">
      <c r="A50" s="24" t="s">
        <v>102</v>
      </c>
      <c r="B50" s="19" t="s">
        <v>103</v>
      </c>
      <c r="C50" s="18" t="s">
        <v>11</v>
      </c>
      <c r="D50" s="36">
        <f>D52+D53+D54+D55+D56+D57+D58+D62+D63+D64+D72</f>
        <v>176921</v>
      </c>
      <c r="E50" s="36">
        <f>E52+E53+E54+E55+E56+E57+E58+E62+E63+E64+E72</f>
        <v>188533.9</v>
      </c>
      <c r="F50" s="22">
        <f>E50/D50*100</f>
        <v>106.56389009784029</v>
      </c>
      <c r="G50" s="23"/>
    </row>
    <row r="51" spans="1:7">
      <c r="A51" s="25"/>
      <c r="B51" s="26" t="s">
        <v>14</v>
      </c>
      <c r="C51" s="27"/>
      <c r="D51" s="38"/>
      <c r="E51" s="20"/>
      <c r="F51" s="22"/>
      <c r="G51" s="23"/>
    </row>
    <row r="52" spans="1:7" ht="45">
      <c r="A52" s="25" t="s">
        <v>104</v>
      </c>
      <c r="B52" s="28" t="s">
        <v>105</v>
      </c>
      <c r="C52" s="27" t="s">
        <v>11</v>
      </c>
      <c r="D52" s="38">
        <v>39164</v>
      </c>
      <c r="E52" s="22">
        <v>37763.1</v>
      </c>
      <c r="F52" s="22">
        <f t="shared" ref="F52:F58" si="2">E52/D52*100</f>
        <v>96.422990501480939</v>
      </c>
      <c r="G52" s="23" t="s">
        <v>106</v>
      </c>
    </row>
    <row r="53" spans="1:7" ht="25.5">
      <c r="A53" s="25" t="s">
        <v>107</v>
      </c>
      <c r="B53" s="28" t="s">
        <v>40</v>
      </c>
      <c r="C53" s="27" t="s">
        <v>11</v>
      </c>
      <c r="D53" s="38">
        <v>3525</v>
      </c>
      <c r="E53" s="22">
        <v>3413.8</v>
      </c>
      <c r="F53" s="22">
        <f t="shared" si="2"/>
        <v>96.845390070921994</v>
      </c>
      <c r="G53" s="23"/>
    </row>
    <row r="54" spans="1:7" ht="25.5">
      <c r="A54" s="25" t="s">
        <v>108</v>
      </c>
      <c r="B54" s="31" t="s">
        <v>44</v>
      </c>
      <c r="C54" s="27" t="s">
        <v>11</v>
      </c>
      <c r="D54" s="38">
        <v>665</v>
      </c>
      <c r="E54" s="22">
        <v>678.2</v>
      </c>
      <c r="F54" s="22">
        <f t="shared" si="2"/>
        <v>101.98496240601504</v>
      </c>
      <c r="G54" s="23"/>
    </row>
    <row r="55" spans="1:7" ht="75">
      <c r="A55" s="25" t="s">
        <v>109</v>
      </c>
      <c r="B55" s="28" t="s">
        <v>110</v>
      </c>
      <c r="C55" s="27" t="s">
        <v>11</v>
      </c>
      <c r="D55" s="38">
        <v>1201</v>
      </c>
      <c r="E55" s="22">
        <v>1429.1</v>
      </c>
      <c r="F55" s="22">
        <f t="shared" si="2"/>
        <v>118.992506244796</v>
      </c>
      <c r="G55" s="23" t="s">
        <v>111</v>
      </c>
    </row>
    <row r="56" spans="1:7">
      <c r="A56" s="25" t="s">
        <v>112</v>
      </c>
      <c r="B56" s="28" t="s">
        <v>46</v>
      </c>
      <c r="C56" s="27" t="s">
        <v>11</v>
      </c>
      <c r="D56" s="38">
        <v>5161</v>
      </c>
      <c r="E56" s="22">
        <v>11636.9</v>
      </c>
      <c r="F56" s="22">
        <f t="shared" si="2"/>
        <v>225.47762061615964</v>
      </c>
      <c r="G56" s="23"/>
    </row>
    <row r="57" spans="1:7" ht="51">
      <c r="A57" s="25" t="s">
        <v>113</v>
      </c>
      <c r="B57" s="28" t="s">
        <v>114</v>
      </c>
      <c r="C57" s="27" t="s">
        <v>11</v>
      </c>
      <c r="D57" s="38">
        <v>2448</v>
      </c>
      <c r="E57" s="22">
        <v>3484.3</v>
      </c>
      <c r="F57" s="22">
        <f t="shared" si="2"/>
        <v>142.3325163398693</v>
      </c>
      <c r="G57" s="23" t="s">
        <v>115</v>
      </c>
    </row>
    <row r="58" spans="1:7">
      <c r="A58" s="25" t="s">
        <v>116</v>
      </c>
      <c r="B58" s="28" t="s">
        <v>117</v>
      </c>
      <c r="C58" s="27" t="s">
        <v>11</v>
      </c>
      <c r="D58" s="38">
        <f>D60+D61</f>
        <v>558</v>
      </c>
      <c r="E58" s="38">
        <f>E60+E61</f>
        <v>798.4</v>
      </c>
      <c r="F58" s="22">
        <f t="shared" si="2"/>
        <v>143.08243727598565</v>
      </c>
      <c r="G58" s="23"/>
    </row>
    <row r="59" spans="1:7">
      <c r="A59" s="25"/>
      <c r="B59" s="26" t="s">
        <v>14</v>
      </c>
      <c r="C59" s="27"/>
      <c r="D59" s="38"/>
      <c r="E59" s="20"/>
      <c r="F59" s="22"/>
      <c r="G59" s="23"/>
    </row>
    <row r="60" spans="1:7" ht="30">
      <c r="A60" s="25" t="s">
        <v>118</v>
      </c>
      <c r="B60" s="28" t="s">
        <v>119</v>
      </c>
      <c r="C60" s="27" t="s">
        <v>11</v>
      </c>
      <c r="D60" s="38">
        <v>159</v>
      </c>
      <c r="E60" s="22">
        <v>253.9</v>
      </c>
      <c r="F60" s="22">
        <f>E60/D60*100</f>
        <v>159.68553459119497</v>
      </c>
      <c r="G60" s="23" t="s">
        <v>120</v>
      </c>
    </row>
    <row r="61" spans="1:7" ht="45">
      <c r="A61" s="25" t="s">
        <v>121</v>
      </c>
      <c r="B61" s="28" t="s">
        <v>122</v>
      </c>
      <c r="C61" s="27" t="s">
        <v>11</v>
      </c>
      <c r="D61" s="38">
        <v>399</v>
      </c>
      <c r="E61" s="22">
        <v>544.5</v>
      </c>
      <c r="F61" s="22">
        <f>E61/D61*100</f>
        <v>136.46616541353382</v>
      </c>
      <c r="G61" s="23" t="s">
        <v>123</v>
      </c>
    </row>
    <row r="62" spans="1:7" ht="45">
      <c r="A62" s="25" t="s">
        <v>124</v>
      </c>
      <c r="B62" s="28" t="s">
        <v>125</v>
      </c>
      <c r="C62" s="27" t="s">
        <v>11</v>
      </c>
      <c r="D62" s="38">
        <v>1127</v>
      </c>
      <c r="E62" s="22">
        <v>523.29999999999995</v>
      </c>
      <c r="F62" s="22">
        <f>E62/D62*100</f>
        <v>46.433007985803016</v>
      </c>
      <c r="G62" s="23" t="s">
        <v>126</v>
      </c>
    </row>
    <row r="63" spans="1:7">
      <c r="A63" s="25" t="s">
        <v>127</v>
      </c>
      <c r="B63" s="28" t="s">
        <v>128</v>
      </c>
      <c r="C63" s="27" t="s">
        <v>11</v>
      </c>
      <c r="D63" s="38">
        <v>2072</v>
      </c>
      <c r="E63" s="22">
        <v>2074</v>
      </c>
      <c r="F63" s="22">
        <f>E63/D63*100</f>
        <v>100.09652509652508</v>
      </c>
      <c r="G63" s="23"/>
    </row>
    <row r="64" spans="1:7">
      <c r="A64" s="25" t="s">
        <v>129</v>
      </c>
      <c r="B64" s="28" t="s">
        <v>130</v>
      </c>
      <c r="C64" s="27" t="s">
        <v>11</v>
      </c>
      <c r="D64" s="38">
        <f>D66+D67+D68+D69+D70+D71</f>
        <v>111520</v>
      </c>
      <c r="E64" s="38">
        <f>E66+E67+E68+E69+E70+E71</f>
        <v>113559.7</v>
      </c>
      <c r="F64" s="22">
        <f>E64/D64*100</f>
        <v>101.82899928263988</v>
      </c>
      <c r="G64" s="23"/>
    </row>
    <row r="65" spans="1:7">
      <c r="A65" s="25"/>
      <c r="B65" s="26" t="s">
        <v>14</v>
      </c>
      <c r="C65" s="27"/>
      <c r="D65" s="38"/>
      <c r="E65" s="20"/>
      <c r="F65" s="22"/>
      <c r="G65" s="23"/>
    </row>
    <row r="66" spans="1:7" ht="25.5">
      <c r="A66" s="30" t="s">
        <v>131</v>
      </c>
      <c r="B66" s="28" t="s">
        <v>132</v>
      </c>
      <c r="C66" s="27" t="s">
        <v>11</v>
      </c>
      <c r="D66" s="38">
        <v>50455</v>
      </c>
      <c r="E66" s="22">
        <v>50704.3</v>
      </c>
      <c r="F66" s="22">
        <f>E66/D66*100</f>
        <v>100.49410365672382</v>
      </c>
      <c r="G66" s="23"/>
    </row>
    <row r="67" spans="1:7" ht="60">
      <c r="A67" s="30" t="s">
        <v>133</v>
      </c>
      <c r="B67" s="28" t="s">
        <v>134</v>
      </c>
      <c r="C67" s="27" t="s">
        <v>11</v>
      </c>
      <c r="D67" s="38">
        <v>60156</v>
      </c>
      <c r="E67" s="22">
        <v>61890.2</v>
      </c>
      <c r="F67" s="22">
        <f>E67/D67*100</f>
        <v>102.88283795465122</v>
      </c>
      <c r="G67" s="23" t="s">
        <v>135</v>
      </c>
    </row>
    <row r="68" spans="1:7" ht="30">
      <c r="A68" s="30" t="s">
        <v>136</v>
      </c>
      <c r="B68" s="28" t="s">
        <v>137</v>
      </c>
      <c r="C68" s="27" t="s">
        <v>11</v>
      </c>
      <c r="D68" s="38">
        <v>423</v>
      </c>
      <c r="E68" s="22">
        <v>491.2</v>
      </c>
      <c r="F68" s="22">
        <f>E68/D68*100</f>
        <v>116.12293144208037</v>
      </c>
      <c r="G68" s="23" t="s">
        <v>138</v>
      </c>
    </row>
    <row r="69" spans="1:7">
      <c r="A69" s="30" t="s">
        <v>139</v>
      </c>
      <c r="B69" s="28" t="s">
        <v>140</v>
      </c>
      <c r="C69" s="27" t="s">
        <v>11</v>
      </c>
      <c r="D69" s="38">
        <v>486</v>
      </c>
      <c r="E69" s="22">
        <v>474</v>
      </c>
      <c r="F69" s="22">
        <f>E69/D69*100</f>
        <v>97.53086419753086</v>
      </c>
      <c r="G69" s="23"/>
    </row>
    <row r="70" spans="1:7" ht="25.5">
      <c r="A70" s="30" t="s">
        <v>141</v>
      </c>
      <c r="B70" s="28" t="s">
        <v>137</v>
      </c>
      <c r="C70" s="27" t="s">
        <v>11</v>
      </c>
      <c r="D70" s="38">
        <v>0</v>
      </c>
      <c r="E70" s="22">
        <v>0</v>
      </c>
      <c r="F70" s="22"/>
      <c r="G70" s="23"/>
    </row>
    <row r="71" spans="1:7">
      <c r="A71" s="30" t="s">
        <v>143</v>
      </c>
      <c r="B71" s="28" t="s">
        <v>144</v>
      </c>
      <c r="C71" s="27" t="s">
        <v>11</v>
      </c>
      <c r="D71" s="38">
        <v>0</v>
      </c>
      <c r="E71" s="22">
        <v>0</v>
      </c>
      <c r="F71" s="22"/>
      <c r="G71" s="23"/>
    </row>
    <row r="72" spans="1:7">
      <c r="A72" s="25" t="s">
        <v>145</v>
      </c>
      <c r="B72" s="28" t="s">
        <v>146</v>
      </c>
      <c r="C72" s="27" t="s">
        <v>11</v>
      </c>
      <c r="D72" s="36">
        <f>D74+D75+D76+D77+D78+D79+D80+D81+D82+D83+D84+D85</f>
        <v>9480</v>
      </c>
      <c r="E72" s="36">
        <f>E74+E75+E76+E77+E78+E79+E80+E81+E82+E83+E84+E85</f>
        <v>13173.1</v>
      </c>
      <c r="F72" s="22">
        <f>E72/D72*100</f>
        <v>138.95675105485233</v>
      </c>
      <c r="G72" s="23"/>
    </row>
    <row r="73" spans="1:7">
      <c r="A73" s="25"/>
      <c r="B73" s="26" t="s">
        <v>14</v>
      </c>
      <c r="C73" s="27"/>
      <c r="D73" s="38"/>
      <c r="E73" s="70">
        <f>E75+E91</f>
        <v>5793.9</v>
      </c>
      <c r="F73" s="22"/>
      <c r="G73" s="23"/>
    </row>
    <row r="74" spans="1:7">
      <c r="A74" s="30" t="s">
        <v>147</v>
      </c>
      <c r="B74" s="28" t="s">
        <v>89</v>
      </c>
      <c r="C74" s="27" t="s">
        <v>11</v>
      </c>
      <c r="D74" s="38">
        <v>0</v>
      </c>
      <c r="E74" s="22">
        <v>0</v>
      </c>
      <c r="F74" s="22"/>
      <c r="G74" s="23"/>
    </row>
    <row r="75" spans="1:7" ht="75">
      <c r="A75" s="30" t="s">
        <v>148</v>
      </c>
      <c r="B75" s="28" t="s">
        <v>149</v>
      </c>
      <c r="C75" s="27" t="s">
        <v>11</v>
      </c>
      <c r="D75" s="38">
        <v>2658</v>
      </c>
      <c r="E75" s="22">
        <v>2538.6999999999998</v>
      </c>
      <c r="F75" s="22">
        <f>E75/D75*100</f>
        <v>95.511662904439419</v>
      </c>
      <c r="G75" s="23" t="s">
        <v>150</v>
      </c>
    </row>
    <row r="76" spans="1:7" ht="75">
      <c r="A76" s="30" t="s">
        <v>151</v>
      </c>
      <c r="B76" s="28" t="s">
        <v>152</v>
      </c>
      <c r="C76" s="27" t="s">
        <v>11</v>
      </c>
      <c r="D76" s="38">
        <v>2257</v>
      </c>
      <c r="E76" s="22">
        <v>5769.6</v>
      </c>
      <c r="F76" s="22">
        <f>E76/D76*100</f>
        <v>255.63136907399203</v>
      </c>
      <c r="G76" s="23" t="s">
        <v>153</v>
      </c>
    </row>
    <row r="77" spans="1:7" ht="210">
      <c r="A77" s="30" t="s">
        <v>154</v>
      </c>
      <c r="B77" s="28" t="s">
        <v>155</v>
      </c>
      <c r="C77" s="27" t="s">
        <v>11</v>
      </c>
      <c r="D77" s="38">
        <v>1730</v>
      </c>
      <c r="E77" s="22">
        <v>1943</v>
      </c>
      <c r="F77" s="22">
        <f>E77/D77*100</f>
        <v>112.3121387283237</v>
      </c>
      <c r="G77" s="23" t="s">
        <v>156</v>
      </c>
    </row>
    <row r="78" spans="1:7">
      <c r="A78" s="30" t="s">
        <v>157</v>
      </c>
      <c r="B78" s="28" t="s">
        <v>158</v>
      </c>
      <c r="C78" s="27" t="s">
        <v>11</v>
      </c>
      <c r="D78" s="38">
        <v>0</v>
      </c>
      <c r="E78" s="22">
        <v>0</v>
      </c>
      <c r="F78" s="22"/>
      <c r="G78" s="23"/>
    </row>
    <row r="79" spans="1:7" ht="105">
      <c r="A79" s="30" t="s">
        <v>159</v>
      </c>
      <c r="B79" s="28" t="s">
        <v>160</v>
      </c>
      <c r="C79" s="27" t="s">
        <v>11</v>
      </c>
      <c r="D79" s="38">
        <v>318</v>
      </c>
      <c r="E79" s="22">
        <v>406.9</v>
      </c>
      <c r="F79" s="22">
        <f>E79/D79*100</f>
        <v>127.95597484276729</v>
      </c>
      <c r="G79" s="23" t="s">
        <v>161</v>
      </c>
    </row>
    <row r="80" spans="1:7">
      <c r="A80" s="30" t="s">
        <v>162</v>
      </c>
      <c r="B80" s="28" t="s">
        <v>163</v>
      </c>
      <c r="C80" s="27" t="s">
        <v>11</v>
      </c>
      <c r="D80" s="38">
        <v>3</v>
      </c>
      <c r="E80" s="22">
        <v>0</v>
      </c>
      <c r="F80" s="22">
        <f>E80/D80*100</f>
        <v>0</v>
      </c>
      <c r="G80" s="23"/>
    </row>
    <row r="81" spans="1:7" ht="25.5">
      <c r="A81" s="30" t="s">
        <v>164</v>
      </c>
      <c r="B81" s="28" t="s">
        <v>165</v>
      </c>
      <c r="C81" s="27" t="s">
        <v>11</v>
      </c>
      <c r="D81" s="38">
        <v>99</v>
      </c>
      <c r="E81" s="22">
        <v>98.7</v>
      </c>
      <c r="F81" s="22">
        <f>E81/D81*100</f>
        <v>99.696969696969688</v>
      </c>
      <c r="G81" s="23"/>
    </row>
    <row r="82" spans="1:7" ht="60">
      <c r="A82" s="30" t="s">
        <v>166</v>
      </c>
      <c r="B82" s="28" t="s">
        <v>167</v>
      </c>
      <c r="C82" s="27" t="s">
        <v>11</v>
      </c>
      <c r="D82" s="38">
        <v>47</v>
      </c>
      <c r="E82" s="22">
        <v>48.3</v>
      </c>
      <c r="F82" s="22">
        <f>E82/D82*100</f>
        <v>102.7659574468085</v>
      </c>
      <c r="G82" s="23" t="s">
        <v>168</v>
      </c>
    </row>
    <row r="83" spans="1:7" ht="51">
      <c r="A83" s="30" t="s">
        <v>169</v>
      </c>
      <c r="B83" s="28" t="s">
        <v>170</v>
      </c>
      <c r="C83" s="27" t="s">
        <v>11</v>
      </c>
      <c r="D83" s="22">
        <v>0</v>
      </c>
      <c r="E83" s="22">
        <v>0</v>
      </c>
      <c r="F83" s="22"/>
      <c r="G83" s="23"/>
    </row>
    <row r="84" spans="1:7" ht="30">
      <c r="A84" s="30" t="s">
        <v>171</v>
      </c>
      <c r="B84" s="28" t="s">
        <v>172</v>
      </c>
      <c r="C84" s="27" t="s">
        <v>11</v>
      </c>
      <c r="D84" s="38">
        <v>698</v>
      </c>
      <c r="E84" s="22">
        <v>698.7</v>
      </c>
      <c r="F84" s="22">
        <f>E84/D84*100</f>
        <v>100.10028653295129</v>
      </c>
      <c r="G84" s="23" t="s">
        <v>173</v>
      </c>
    </row>
    <row r="85" spans="1:7" ht="51">
      <c r="A85" s="30" t="s">
        <v>174</v>
      </c>
      <c r="B85" s="28" t="s">
        <v>175</v>
      </c>
      <c r="C85" s="27" t="s">
        <v>11</v>
      </c>
      <c r="D85" s="38">
        <v>1670</v>
      </c>
      <c r="E85" s="22">
        <v>1669.2</v>
      </c>
      <c r="F85" s="22">
        <f>E85/D85*100</f>
        <v>99.952095808383234</v>
      </c>
      <c r="G85" s="23"/>
    </row>
    <row r="86" spans="1:7" ht="25.5">
      <c r="A86" s="24" t="s">
        <v>176</v>
      </c>
      <c r="B86" s="19" t="s">
        <v>177</v>
      </c>
      <c r="C86" s="18" t="s">
        <v>11</v>
      </c>
      <c r="D86" s="36">
        <f>D88+D89+D90+D91+D92+D93+D94</f>
        <v>86693</v>
      </c>
      <c r="E86" s="36">
        <f>E88+E89+E90+E91+E92+E93+E94</f>
        <v>76859.199999999997</v>
      </c>
      <c r="F86" s="22">
        <f>E86/D86*100</f>
        <v>88.656754293887616</v>
      </c>
      <c r="G86" s="23"/>
    </row>
    <row r="87" spans="1:7">
      <c r="A87" s="25"/>
      <c r="B87" s="26" t="s">
        <v>14</v>
      </c>
      <c r="C87" s="27"/>
      <c r="D87" s="72"/>
      <c r="E87" s="73">
        <f>E86+E102</f>
        <v>104682.79999999999</v>
      </c>
      <c r="F87" s="22"/>
      <c r="G87" s="23"/>
    </row>
    <row r="88" spans="1:7" ht="45">
      <c r="A88" s="25" t="s">
        <v>178</v>
      </c>
      <c r="B88" s="28" t="s">
        <v>37</v>
      </c>
      <c r="C88" s="27" t="s">
        <v>11</v>
      </c>
      <c r="D88" s="38">
        <v>56297</v>
      </c>
      <c r="E88" s="22">
        <v>53315.9</v>
      </c>
      <c r="F88" s="22">
        <f t="shared" ref="F88:F94" si="3">E88/D88*100</f>
        <v>94.704691191360112</v>
      </c>
      <c r="G88" s="23" t="s">
        <v>38</v>
      </c>
    </row>
    <row r="89" spans="1:7" ht="25.5">
      <c r="A89" s="25" t="s">
        <v>179</v>
      </c>
      <c r="B89" s="28" t="s">
        <v>40</v>
      </c>
      <c r="C89" s="27" t="s">
        <v>11</v>
      </c>
      <c r="D89" s="38">
        <v>4763</v>
      </c>
      <c r="E89" s="22">
        <v>4594.7</v>
      </c>
      <c r="F89" s="22">
        <f t="shared" si="3"/>
        <v>96.466512702078518</v>
      </c>
      <c r="G89" s="23"/>
    </row>
    <row r="90" spans="1:7" ht="25.5">
      <c r="A90" s="25" t="s">
        <v>180</v>
      </c>
      <c r="B90" s="31" t="s">
        <v>44</v>
      </c>
      <c r="C90" s="27" t="s">
        <v>11</v>
      </c>
      <c r="D90" s="38">
        <v>954</v>
      </c>
      <c r="E90" s="22">
        <v>976.2</v>
      </c>
      <c r="F90" s="22">
        <f t="shared" si="3"/>
        <v>102.32704402515725</v>
      </c>
      <c r="G90" s="23"/>
    </row>
    <row r="91" spans="1:7" ht="60">
      <c r="A91" s="25" t="s">
        <v>181</v>
      </c>
      <c r="B91" s="28" t="s">
        <v>182</v>
      </c>
      <c r="C91" s="27" t="s">
        <v>11</v>
      </c>
      <c r="D91" s="38">
        <v>2754</v>
      </c>
      <c r="E91" s="22">
        <v>3255.2</v>
      </c>
      <c r="F91" s="22">
        <f t="shared" si="3"/>
        <v>118.19898329702249</v>
      </c>
      <c r="G91" s="23" t="s">
        <v>183</v>
      </c>
    </row>
    <row r="92" spans="1:7">
      <c r="A92" s="25" t="s">
        <v>184</v>
      </c>
      <c r="B92" s="28" t="s">
        <v>46</v>
      </c>
      <c r="C92" s="27" t="s">
        <v>11</v>
      </c>
      <c r="D92" s="38">
        <v>682</v>
      </c>
      <c r="E92" s="22">
        <v>917.3</v>
      </c>
      <c r="F92" s="22">
        <f t="shared" si="3"/>
        <v>134.50146627565982</v>
      </c>
      <c r="G92" s="23"/>
    </row>
    <row r="93" spans="1:7" ht="45">
      <c r="A93" s="25" t="s">
        <v>185</v>
      </c>
      <c r="B93" s="28" t="s">
        <v>186</v>
      </c>
      <c r="C93" s="27" t="s">
        <v>11</v>
      </c>
      <c r="D93" s="38">
        <v>2688</v>
      </c>
      <c r="E93" s="22">
        <v>2695.8</v>
      </c>
      <c r="F93" s="22">
        <f t="shared" si="3"/>
        <v>100.29017857142857</v>
      </c>
      <c r="G93" s="23" t="s">
        <v>90</v>
      </c>
    </row>
    <row r="94" spans="1:7">
      <c r="A94" s="25" t="s">
        <v>187</v>
      </c>
      <c r="B94" s="28" t="s">
        <v>188</v>
      </c>
      <c r="C94" s="27" t="s">
        <v>11</v>
      </c>
      <c r="D94" s="38">
        <f>D96+D97+D98+D99+D100+D101</f>
        <v>18555</v>
      </c>
      <c r="E94" s="38">
        <f>E96+E97+E98+E99+E100+E101</f>
        <v>11104.1</v>
      </c>
      <c r="F94" s="22">
        <f t="shared" si="3"/>
        <v>59.844246833737536</v>
      </c>
      <c r="G94" s="23"/>
    </row>
    <row r="95" spans="1:7">
      <c r="A95" s="25"/>
      <c r="B95" s="28" t="s">
        <v>14</v>
      </c>
      <c r="C95" s="27"/>
      <c r="D95" s="72"/>
      <c r="E95" s="20"/>
      <c r="F95" s="22"/>
      <c r="G95" s="23"/>
    </row>
    <row r="96" spans="1:7" ht="30">
      <c r="A96" s="30" t="s">
        <v>189</v>
      </c>
      <c r="B96" s="28" t="s">
        <v>119</v>
      </c>
      <c r="C96" s="27" t="s">
        <v>11</v>
      </c>
      <c r="D96" s="38">
        <v>72</v>
      </c>
      <c r="E96" s="22">
        <v>119</v>
      </c>
      <c r="F96" s="22">
        <f>E96/D96*100</f>
        <v>165.27777777777777</v>
      </c>
      <c r="G96" s="23" t="s">
        <v>120</v>
      </c>
    </row>
    <row r="97" spans="1:7" ht="45">
      <c r="A97" s="30" t="s">
        <v>190</v>
      </c>
      <c r="B97" s="28" t="s">
        <v>122</v>
      </c>
      <c r="C97" s="27" t="s">
        <v>11</v>
      </c>
      <c r="D97" s="38">
        <v>225</v>
      </c>
      <c r="E97" s="22">
        <v>300.89999999999998</v>
      </c>
      <c r="F97" s="22">
        <f>E97/D97*100</f>
        <v>133.73333333333332</v>
      </c>
      <c r="G97" s="23" t="s">
        <v>123</v>
      </c>
    </row>
    <row r="98" spans="1:7">
      <c r="A98" s="30" t="s">
        <v>191</v>
      </c>
      <c r="B98" s="28" t="s">
        <v>58</v>
      </c>
      <c r="C98" s="27" t="s">
        <v>11</v>
      </c>
      <c r="D98" s="38">
        <v>337</v>
      </c>
      <c r="E98" s="22">
        <v>334.2</v>
      </c>
      <c r="F98" s="22">
        <f>E98/D98*100</f>
        <v>99.169139465875361</v>
      </c>
      <c r="G98" s="23"/>
    </row>
    <row r="99" spans="1:7" ht="105">
      <c r="A99" s="30" t="s">
        <v>192</v>
      </c>
      <c r="B99" s="28" t="s">
        <v>193</v>
      </c>
      <c r="C99" s="27" t="s">
        <v>11</v>
      </c>
      <c r="D99" s="38">
        <v>611</v>
      </c>
      <c r="E99" s="22">
        <v>100.8</v>
      </c>
      <c r="F99" s="22">
        <f>E99/D99*100</f>
        <v>16.497545008183305</v>
      </c>
      <c r="G99" s="23" t="s">
        <v>27</v>
      </c>
    </row>
    <row r="100" spans="1:7" ht="25.5">
      <c r="A100" s="30" t="s">
        <v>194</v>
      </c>
      <c r="B100" s="28" t="s">
        <v>195</v>
      </c>
      <c r="C100" s="27" t="s">
        <v>11</v>
      </c>
      <c r="D100" s="38">
        <v>0</v>
      </c>
      <c r="E100" s="22">
        <v>0</v>
      </c>
      <c r="F100" s="22"/>
      <c r="G100" s="23"/>
    </row>
    <row r="101" spans="1:7" ht="45">
      <c r="A101" s="30" t="s">
        <v>196</v>
      </c>
      <c r="B101" s="28" t="s">
        <v>197</v>
      </c>
      <c r="C101" s="27" t="s">
        <v>11</v>
      </c>
      <c r="D101" s="38">
        <v>17310</v>
      </c>
      <c r="E101" s="22">
        <v>10249.200000000001</v>
      </c>
      <c r="F101" s="22">
        <f t="shared" ref="F101:F106" si="4">E101/D101*100</f>
        <v>59.20970537261698</v>
      </c>
      <c r="G101" s="23" t="s">
        <v>198</v>
      </c>
    </row>
    <row r="102" spans="1:7" ht="25.5">
      <c r="A102" s="25" t="s">
        <v>199</v>
      </c>
      <c r="B102" s="28" t="s">
        <v>200</v>
      </c>
      <c r="C102" s="27" t="s">
        <v>11</v>
      </c>
      <c r="D102" s="38">
        <v>93897</v>
      </c>
      <c r="E102" s="22">
        <v>27823.599999999999</v>
      </c>
      <c r="F102" s="22">
        <f t="shared" si="4"/>
        <v>29.632043622266952</v>
      </c>
      <c r="G102" s="23"/>
    </row>
    <row r="103" spans="1:7" s="3" customFormat="1" ht="25.5">
      <c r="A103" s="35" t="s">
        <v>201</v>
      </c>
      <c r="B103" s="19" t="s">
        <v>202</v>
      </c>
      <c r="C103" s="18" t="s">
        <v>11</v>
      </c>
      <c r="D103" s="42">
        <f>D8+D49</f>
        <v>1242240</v>
      </c>
      <c r="E103" s="42">
        <f>E8+E49</f>
        <v>1252496.2</v>
      </c>
      <c r="F103" s="22">
        <f t="shared" si="4"/>
        <v>100.82562145801133</v>
      </c>
      <c r="G103" s="23"/>
    </row>
    <row r="104" spans="1:7" s="3" customFormat="1" ht="25.5" customHeight="1">
      <c r="A104" s="35" t="s">
        <v>203</v>
      </c>
      <c r="B104" s="19" t="s">
        <v>204</v>
      </c>
      <c r="C104" s="18" t="s">
        <v>11</v>
      </c>
      <c r="D104" s="36">
        <f>D106-D103</f>
        <v>97933</v>
      </c>
      <c r="E104" s="36">
        <f>E106-E103</f>
        <v>-16818.899999999907</v>
      </c>
      <c r="F104" s="22">
        <f t="shared" si="4"/>
        <v>-17.173884186127157</v>
      </c>
      <c r="G104" s="23"/>
    </row>
    <row r="105" spans="1:7" s="3" customFormat="1" ht="25.5" customHeight="1">
      <c r="A105" s="35" t="s">
        <v>205</v>
      </c>
      <c r="B105" s="19" t="s">
        <v>206</v>
      </c>
      <c r="C105" s="18" t="s">
        <v>11</v>
      </c>
      <c r="D105" s="38">
        <v>1675336</v>
      </c>
      <c r="E105" s="38">
        <v>1437376</v>
      </c>
      <c r="F105" s="22">
        <f t="shared" si="4"/>
        <v>85.796282059240653</v>
      </c>
      <c r="G105" s="23"/>
    </row>
    <row r="106" spans="1:7" ht="25.5" customHeight="1">
      <c r="A106" s="35" t="s">
        <v>207</v>
      </c>
      <c r="B106" s="19" t="s">
        <v>208</v>
      </c>
      <c r="C106" s="18" t="s">
        <v>11</v>
      </c>
      <c r="D106" s="36">
        <f>D110</f>
        <v>1340173</v>
      </c>
      <c r="E106" s="36">
        <f>E110</f>
        <v>1235677.3</v>
      </c>
      <c r="F106" s="22">
        <f t="shared" si="4"/>
        <v>92.202820083675761</v>
      </c>
      <c r="G106" s="23"/>
    </row>
    <row r="107" spans="1:7" ht="25.5" customHeight="1">
      <c r="A107" s="35"/>
      <c r="B107" s="19" t="s">
        <v>209</v>
      </c>
      <c r="C107" s="18" t="s">
        <v>11</v>
      </c>
      <c r="D107" s="36"/>
      <c r="E107" s="36">
        <f>E106-E108</f>
        <v>27689.699999999953</v>
      </c>
      <c r="F107" s="22"/>
      <c r="G107" s="23"/>
    </row>
    <row r="108" spans="1:7" ht="25.5" customHeight="1">
      <c r="A108" s="35"/>
      <c r="B108" s="19" t="s">
        <v>210</v>
      </c>
      <c r="C108" s="18" t="s">
        <v>11</v>
      </c>
      <c r="D108" s="36"/>
      <c r="E108" s="36">
        <v>1207987.6000000001</v>
      </c>
      <c r="F108" s="22"/>
      <c r="G108" s="23"/>
    </row>
    <row r="109" spans="1:7" ht="15" customHeight="1">
      <c r="A109" s="44" t="s">
        <v>211</v>
      </c>
      <c r="B109" s="45" t="s">
        <v>212</v>
      </c>
      <c r="C109" s="18" t="s">
        <v>213</v>
      </c>
      <c r="D109" s="36">
        <f>D116+D119+D122</f>
        <v>10813.152000000002</v>
      </c>
      <c r="E109" s="36">
        <f>E116+E119+E122</f>
        <v>10726.5</v>
      </c>
      <c r="F109" s="22">
        <f>E109/D109*100</f>
        <v>99.198642541971097</v>
      </c>
      <c r="G109" s="43"/>
    </row>
    <row r="110" spans="1:7" ht="25.5" customHeight="1">
      <c r="A110" s="44"/>
      <c r="B110" s="45"/>
      <c r="C110" s="18" t="s">
        <v>11</v>
      </c>
      <c r="D110" s="36">
        <f>D117+D120+D123</f>
        <v>1340173</v>
      </c>
      <c r="E110" s="36">
        <f>E117+E120+E123</f>
        <v>1235677.3</v>
      </c>
      <c r="F110" s="22">
        <f>E110/D110*100</f>
        <v>92.202820083675761</v>
      </c>
      <c r="G110" s="43"/>
    </row>
    <row r="111" spans="1:7" ht="15" customHeight="1">
      <c r="A111" s="44" t="s">
        <v>214</v>
      </c>
      <c r="B111" s="45" t="s">
        <v>215</v>
      </c>
      <c r="C111" s="18" t="s">
        <v>216</v>
      </c>
      <c r="D111" s="74"/>
      <c r="E111" s="75"/>
      <c r="F111" s="22"/>
      <c r="G111" s="43"/>
    </row>
    <row r="112" spans="1:7" ht="15" customHeight="1">
      <c r="A112" s="44"/>
      <c r="B112" s="45"/>
      <c r="C112" s="18" t="s">
        <v>213</v>
      </c>
      <c r="D112" s="74"/>
      <c r="E112" s="75"/>
      <c r="F112" s="22"/>
      <c r="G112" s="43"/>
    </row>
    <row r="113" spans="1:7" ht="15" customHeight="1">
      <c r="A113" s="35" t="s">
        <v>217</v>
      </c>
      <c r="B113" s="19" t="s">
        <v>218</v>
      </c>
      <c r="C113" s="18" t="s">
        <v>219</v>
      </c>
      <c r="D113" s="47">
        <f>D110/D109</f>
        <v>123.93916223502636</v>
      </c>
      <c r="E113" s="47">
        <f>E110/E109</f>
        <v>115.19855498065539</v>
      </c>
      <c r="F113" s="22">
        <f>E113/D113*100</f>
        <v>92.94766311410423</v>
      </c>
      <c r="G113" s="43"/>
    </row>
    <row r="114" spans="1:7" ht="15.75" customHeight="1">
      <c r="A114" s="35"/>
      <c r="B114" s="19"/>
      <c r="C114" s="18"/>
      <c r="D114" s="50"/>
      <c r="E114" s="36"/>
      <c r="F114" s="22"/>
      <c r="G114" s="43"/>
    </row>
    <row r="115" spans="1:7" ht="15" customHeight="1">
      <c r="A115" s="25"/>
      <c r="B115" s="49" t="s">
        <v>220</v>
      </c>
      <c r="C115" s="49"/>
      <c r="D115" s="50"/>
      <c r="E115" s="51"/>
      <c r="F115" s="22"/>
      <c r="G115" s="43"/>
    </row>
    <row r="116" spans="1:7" ht="19.5" customHeight="1">
      <c r="A116" s="52"/>
      <c r="B116" s="53" t="s">
        <v>221</v>
      </c>
      <c r="C116" s="27" t="s">
        <v>222</v>
      </c>
      <c r="D116" s="39">
        <v>7993.2330000000002</v>
      </c>
      <c r="E116" s="22">
        <v>8290.1</v>
      </c>
      <c r="F116" s="22">
        <f t="shared" ref="F116:F124" si="5">E116/D116*100</f>
        <v>103.7139790620391</v>
      </c>
      <c r="G116" s="42"/>
    </row>
    <row r="117" spans="1:7" ht="19.5" customHeight="1">
      <c r="A117" s="52"/>
      <c r="B117" s="53"/>
      <c r="C117" s="54" t="s">
        <v>223</v>
      </c>
      <c r="D117" s="38">
        <v>534811</v>
      </c>
      <c r="E117" s="22">
        <v>549963.19999999995</v>
      </c>
      <c r="F117" s="22">
        <f t="shared" si="5"/>
        <v>102.83318779905424</v>
      </c>
      <c r="G117" s="42"/>
    </row>
    <row r="118" spans="1:7" ht="19.5" customHeight="1">
      <c r="A118" s="52"/>
      <c r="B118" s="53"/>
      <c r="C118" s="27" t="s">
        <v>224</v>
      </c>
      <c r="D118" s="37">
        <f>D117/D116</f>
        <v>66.907970779783341</v>
      </c>
      <c r="E118" s="37">
        <v>66.907970779783369</v>
      </c>
      <c r="F118" s="22">
        <f t="shared" si="5"/>
        <v>100.00000000000004</v>
      </c>
      <c r="G118" s="42"/>
    </row>
    <row r="119" spans="1:7" ht="19.5" customHeight="1">
      <c r="A119" s="52"/>
      <c r="B119" s="53" t="s">
        <v>225</v>
      </c>
      <c r="C119" s="27" t="s">
        <v>222</v>
      </c>
      <c r="D119" s="39">
        <v>923.32500000000005</v>
      </c>
      <c r="E119" s="22">
        <v>670.3</v>
      </c>
      <c r="F119" s="22">
        <f t="shared" si="5"/>
        <v>72.596323071507868</v>
      </c>
      <c r="G119" s="42"/>
    </row>
    <row r="120" spans="1:7" ht="19.5" customHeight="1">
      <c r="A120" s="52"/>
      <c r="B120" s="53"/>
      <c r="C120" s="54" t="s">
        <v>223</v>
      </c>
      <c r="D120" s="38">
        <v>328484</v>
      </c>
      <c r="E120" s="22">
        <v>241638.39999999999</v>
      </c>
      <c r="F120" s="22">
        <f t="shared" si="5"/>
        <v>73.561695546815059</v>
      </c>
      <c r="G120" s="42"/>
    </row>
    <row r="121" spans="1:7" ht="19.5" customHeight="1">
      <c r="A121" s="52"/>
      <c r="B121" s="53"/>
      <c r="C121" s="27" t="s">
        <v>224</v>
      </c>
      <c r="D121" s="37">
        <f>D120/D119</f>
        <v>355.76205561422034</v>
      </c>
      <c r="E121" s="37">
        <v>355.76205561422034</v>
      </c>
      <c r="F121" s="22">
        <f t="shared" si="5"/>
        <v>100</v>
      </c>
      <c r="G121" s="42"/>
    </row>
    <row r="122" spans="1:7" ht="19.5" customHeight="1">
      <c r="A122" s="52"/>
      <c r="B122" s="56" t="s">
        <v>226</v>
      </c>
      <c r="C122" s="27" t="s">
        <v>222</v>
      </c>
      <c r="D122" s="39">
        <v>1896.5940000000001</v>
      </c>
      <c r="E122" s="22">
        <v>1766.1</v>
      </c>
      <c r="F122" s="22">
        <f t="shared" si="5"/>
        <v>93.119560643975447</v>
      </c>
      <c r="G122" s="42"/>
    </row>
    <row r="123" spans="1:7" ht="19.5" customHeight="1">
      <c r="A123" s="52"/>
      <c r="B123" s="57"/>
      <c r="C123" s="54" t="s">
        <v>223</v>
      </c>
      <c r="D123" s="38">
        <v>476878</v>
      </c>
      <c r="E123" s="22">
        <v>444075.7</v>
      </c>
      <c r="F123" s="22">
        <f t="shared" si="5"/>
        <v>93.121448253012304</v>
      </c>
      <c r="G123" s="42"/>
    </row>
    <row r="124" spans="1:7" ht="19.5" customHeight="1">
      <c r="A124" s="52"/>
      <c r="B124" s="58"/>
      <c r="C124" s="27" t="s">
        <v>224</v>
      </c>
      <c r="D124" s="37">
        <f>D123/D122</f>
        <v>251.43915882893228</v>
      </c>
      <c r="E124" s="37">
        <v>251.43915882893239</v>
      </c>
      <c r="F124" s="22">
        <f t="shared" si="5"/>
        <v>100.00000000000004</v>
      </c>
      <c r="G124" s="42"/>
    </row>
    <row r="125" spans="1:7">
      <c r="E125" s="59"/>
      <c r="G125" s="60"/>
    </row>
    <row r="126" spans="1:7">
      <c r="B126" s="61" t="s">
        <v>227</v>
      </c>
    </row>
    <row r="127" spans="1:7">
      <c r="B127" s="62" t="s">
        <v>228</v>
      </c>
    </row>
    <row r="128" spans="1:7">
      <c r="B128" s="63" t="s">
        <v>229</v>
      </c>
    </row>
    <row r="129" spans="2:6">
      <c r="B129" s="62" t="s">
        <v>230</v>
      </c>
    </row>
    <row r="131" spans="2:6" ht="15.75">
      <c r="B131" s="64" t="s">
        <v>231</v>
      </c>
      <c r="C131" s="65"/>
      <c r="D131" s="65"/>
      <c r="F131" s="64" t="s">
        <v>232</v>
      </c>
    </row>
    <row r="132" spans="2:6">
      <c r="F132" s="62" t="s">
        <v>233</v>
      </c>
    </row>
    <row r="140" spans="2:6">
      <c r="D140" s="3" t="s">
        <v>241</v>
      </c>
    </row>
  </sheetData>
  <mergeCells count="18">
    <mergeCell ref="A109:A110"/>
    <mergeCell ref="B109:B110"/>
    <mergeCell ref="A111:A112"/>
    <mergeCell ref="B111:B112"/>
    <mergeCell ref="B115:C115"/>
    <mergeCell ref="A116:A124"/>
    <mergeCell ref="B116:B118"/>
    <mergeCell ref="B119:B121"/>
    <mergeCell ref="B122:B124"/>
    <mergeCell ref="A2:G2"/>
    <mergeCell ref="A3:G3"/>
    <mergeCell ref="A5:A7"/>
    <mergeCell ref="B5:B7"/>
    <mergeCell ref="C5:C7"/>
    <mergeCell ref="D5:D7"/>
    <mergeCell ref="E5:E7"/>
    <mergeCell ref="F5:F7"/>
    <mergeCell ref="G5:G7"/>
  </mergeCells>
  <hyperlinks>
    <hyperlink ref="B128" r:id="rId1" display="petropavlsu@mail.ru"/>
  </hyperlinks>
  <pageMargins left="0.78740157480314965" right="0.39370078740157483" top="0.59055118110236227" bottom="0.39370078740157483" header="0.31496062992125984" footer="0.31496062992125984"/>
  <pageSetup paperSize="9" scale="75" fitToHeight="3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12 месяцев вода</vt:lpstr>
      <vt:lpstr>12 месяцев стоки</vt:lpstr>
      <vt:lpstr>Лист1</vt:lpstr>
      <vt:lpstr>Лист2</vt:lpstr>
      <vt:lpstr>Лист3</vt:lpstr>
      <vt:lpstr>'12 месяцев вода'!Область_печати</vt:lpstr>
      <vt:lpstr>'12 месяцев стоки'!Область_печати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2024-05-20T10:16:47Z</dcterms:modified>
</cp:coreProperties>
</file>